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60" windowHeight="10365" activeTab="1"/>
  </bookViews>
  <sheets>
    <sheet name="Gren1-2" sheetId="1" r:id="rId1"/>
    <sheet name="Gren3-4" sheetId="2" r:id="rId2"/>
    <sheet name="Gren5" sheetId="3" r:id="rId3"/>
    <sheet name="Gren6,7-9" sheetId="4" r:id="rId4"/>
    <sheet name="Gren8" sheetId="5" r:id="rId5"/>
    <sheet name="Komb" sheetId="6" r:id="rId6"/>
    <sheet name="Försida" sheetId="7" r:id="rId7"/>
  </sheets>
  <definedNames/>
  <calcPr fullCalcOnLoad="1"/>
</workbook>
</file>

<file path=xl/sharedStrings.xml><?xml version="1.0" encoding="utf-8"?>
<sst xmlns="http://schemas.openxmlformats.org/spreadsheetml/2006/main" count="452" uniqueCount="66">
  <si>
    <t>Täbyspelen 2004</t>
  </si>
  <si>
    <t>Gren 1, Fluga Precision</t>
  </si>
  <si>
    <t>1.</t>
  </si>
  <si>
    <t>2.</t>
  </si>
  <si>
    <t>3.</t>
  </si>
  <si>
    <t>4.</t>
  </si>
  <si>
    <t>5.</t>
  </si>
  <si>
    <t>6.</t>
  </si>
  <si>
    <t>Seniorer</t>
  </si>
  <si>
    <t>Juniorer Äldre</t>
  </si>
  <si>
    <t>Juniorer Yngre</t>
  </si>
  <si>
    <t>Håkan Wänlund</t>
  </si>
  <si>
    <t>Henrik Österberg</t>
  </si>
  <si>
    <t>Mona Warntorp</t>
  </si>
  <si>
    <t>Lars-Eric Ericsson</t>
  </si>
  <si>
    <t>Henrik Harjanne</t>
  </si>
  <si>
    <t>Yngve Lekström</t>
  </si>
  <si>
    <t>Bror-Erik Granfelt</t>
  </si>
  <si>
    <t>7.</t>
  </si>
  <si>
    <t>Mathias Lindquist</t>
  </si>
  <si>
    <t>Henrik Sagen</t>
  </si>
  <si>
    <t>Ola Eriksson</t>
  </si>
  <si>
    <t>Stig Nyberg</t>
  </si>
  <si>
    <t>MCC</t>
  </si>
  <si>
    <t>SKCC</t>
  </si>
  <si>
    <t>IFKT</t>
  </si>
  <si>
    <t>KCC</t>
  </si>
  <si>
    <t>Gren 2, Fluga Längd Enhands</t>
  </si>
  <si>
    <t>8.</t>
  </si>
  <si>
    <t>Linnea Morild</t>
  </si>
  <si>
    <t>Frida Wallgren</t>
  </si>
  <si>
    <t>Filip Sagen</t>
  </si>
  <si>
    <t>Erik Hammargren</t>
  </si>
  <si>
    <t>Gren 4, Haspel Precision</t>
  </si>
  <si>
    <t>Gren 3, Haspel Arenberg</t>
  </si>
  <si>
    <t>Gren 5, Haspel Längd Enhands</t>
  </si>
  <si>
    <t>Gren 8, Spinn Precision</t>
  </si>
  <si>
    <t>Gren 7, Haspel Längd Tvåhands</t>
  </si>
  <si>
    <t>Gren 6, Fluga Längd Tvåhands</t>
  </si>
  <si>
    <t>Gren 9, Spinn Längd Tvåhands</t>
  </si>
  <si>
    <t>Gren</t>
  </si>
  <si>
    <t>5-Kamp</t>
  </si>
  <si>
    <t>7-Kamp</t>
  </si>
  <si>
    <t>9-Kamp</t>
  </si>
  <si>
    <t xml:space="preserve"> 1-7</t>
  </si>
  <si>
    <t xml:space="preserve"> 1-5</t>
  </si>
  <si>
    <t>Tibblevallen, Täby</t>
  </si>
  <si>
    <t>Resultatlista</t>
  </si>
  <si>
    <t>7-8 Augusti</t>
  </si>
  <si>
    <t>9.</t>
  </si>
  <si>
    <t>HCS</t>
  </si>
  <si>
    <t>FFKM</t>
  </si>
  <si>
    <t>Robert Granfelt</t>
  </si>
  <si>
    <t>TUK</t>
  </si>
  <si>
    <t>Ville Hauhia</t>
  </si>
  <si>
    <t>10.</t>
  </si>
  <si>
    <t>Emma Wallgren</t>
  </si>
  <si>
    <t>Carl-Olof Granfelt</t>
  </si>
  <si>
    <t>Göran Nygård</t>
  </si>
  <si>
    <t>11.</t>
  </si>
  <si>
    <t>12.</t>
  </si>
  <si>
    <t>3-Kamp</t>
  </si>
  <si>
    <t>Daniel Marchall</t>
  </si>
  <si>
    <t>Summa</t>
  </si>
  <si>
    <t>dns</t>
  </si>
  <si>
    <t xml:space="preserve"> ----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</si>
</sst>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0" xfId="0" applyNumberFormat="1" applyFont="1" applyAlignment="1">
      <alignment horizontal="right"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9</xdr:row>
      <xdr:rowOff>76200</xdr:rowOff>
    </xdr:from>
    <xdr:to>
      <xdr:col>6</xdr:col>
      <xdr:colOff>590550</xdr:colOff>
      <xdr:row>31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999" t="15737" r="39428" b="42294"/>
        <a:stretch>
          <a:fillRect/>
        </a:stretch>
      </xdr:blipFill>
      <xdr:spPr>
        <a:xfrm>
          <a:off x="1476375" y="2438400"/>
          <a:ext cx="27717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6">
      <selection activeCell="H15" sqref="H15"/>
    </sheetView>
  </sheetViews>
  <sheetFormatPr defaultColWidth="9.140625" defaultRowHeight="12.75"/>
  <cols>
    <col min="1" max="1" width="4.00390625" style="2" customWidth="1"/>
    <col min="2" max="2" width="11.57421875" style="2" customWidth="1"/>
    <col min="3" max="3" width="3.421875" style="2" customWidth="1"/>
    <col min="4" max="4" width="23.7109375" style="2" customWidth="1"/>
    <col min="5" max="5" width="11.8515625" style="2" customWidth="1"/>
    <col min="6" max="16384" width="9.140625" style="2" customWidth="1"/>
  </cols>
  <sheetData>
    <row r="1" ht="15.75">
      <c r="A1" s="1" t="s">
        <v>0</v>
      </c>
    </row>
    <row r="2" ht="12.75">
      <c r="A2" s="3"/>
    </row>
    <row r="3" ht="14.25">
      <c r="A3" s="4" t="s">
        <v>1</v>
      </c>
    </row>
    <row r="4" ht="12.75">
      <c r="A4" s="3"/>
    </row>
    <row r="5" ht="12.75">
      <c r="A5" s="3"/>
    </row>
    <row r="6" spans="1:6" ht="12.75">
      <c r="A6" s="3" t="s">
        <v>8</v>
      </c>
      <c r="C6" s="2" t="s">
        <v>2</v>
      </c>
      <c r="D6" s="2" t="s">
        <v>14</v>
      </c>
      <c r="E6" s="2" t="s">
        <v>25</v>
      </c>
      <c r="F6" s="2">
        <v>100</v>
      </c>
    </row>
    <row r="7" spans="1:6" ht="12.75">
      <c r="A7" s="3"/>
      <c r="C7" s="2" t="s">
        <v>3</v>
      </c>
      <c r="D7" s="2" t="s">
        <v>16</v>
      </c>
      <c r="E7" s="2" t="s">
        <v>25</v>
      </c>
      <c r="F7" s="2">
        <v>95</v>
      </c>
    </row>
    <row r="8" spans="1:6" ht="12.75">
      <c r="A8" s="3"/>
      <c r="C8" s="2" t="s">
        <v>4</v>
      </c>
      <c r="D8" s="2" t="s">
        <v>15</v>
      </c>
      <c r="E8" s="2" t="s">
        <v>25</v>
      </c>
      <c r="F8" s="2">
        <v>90</v>
      </c>
    </row>
    <row r="9" spans="1:6" ht="12.75">
      <c r="A9" s="3"/>
      <c r="C9" s="2" t="s">
        <v>5</v>
      </c>
      <c r="D9" s="2" t="s">
        <v>12</v>
      </c>
      <c r="E9" s="2" t="s">
        <v>23</v>
      </c>
      <c r="F9" s="2">
        <v>85</v>
      </c>
    </row>
    <row r="10" spans="1:6" ht="12.75">
      <c r="A10" s="3"/>
      <c r="C10" s="2" t="s">
        <v>6</v>
      </c>
      <c r="D10" s="2" t="s">
        <v>17</v>
      </c>
      <c r="E10" s="2" t="s">
        <v>50</v>
      </c>
      <c r="F10" s="2">
        <v>80</v>
      </c>
    </row>
    <row r="11" spans="1:6" ht="12.75">
      <c r="A11" s="3"/>
      <c r="C11" s="2" t="s">
        <v>6</v>
      </c>
      <c r="D11" s="2" t="s">
        <v>57</v>
      </c>
      <c r="E11" s="2" t="s">
        <v>50</v>
      </c>
      <c r="F11" s="2">
        <v>80</v>
      </c>
    </row>
    <row r="12" spans="1:6" ht="12.75">
      <c r="A12" s="3"/>
      <c r="C12" s="2" t="s">
        <v>6</v>
      </c>
      <c r="D12" s="2" t="s">
        <v>11</v>
      </c>
      <c r="E12" s="2" t="s">
        <v>26</v>
      </c>
      <c r="F12" s="2">
        <v>80</v>
      </c>
    </row>
    <row r="13" spans="1:6" ht="12.75">
      <c r="A13" s="3"/>
      <c r="C13" s="2" t="s">
        <v>28</v>
      </c>
      <c r="D13" s="2" t="s">
        <v>22</v>
      </c>
      <c r="E13" s="2" t="s">
        <v>51</v>
      </c>
      <c r="F13" s="2">
        <v>55</v>
      </c>
    </row>
    <row r="14" spans="1:6" ht="12.75">
      <c r="A14" s="3"/>
      <c r="C14" s="2" t="s">
        <v>28</v>
      </c>
      <c r="D14" s="2" t="s">
        <v>58</v>
      </c>
      <c r="E14" s="2" t="s">
        <v>51</v>
      </c>
      <c r="F14" s="2">
        <v>55</v>
      </c>
    </row>
    <row r="15" ht="12.75">
      <c r="A15" s="3"/>
    </row>
    <row r="16" spans="1:6" ht="12.75">
      <c r="A16" s="3" t="s">
        <v>9</v>
      </c>
      <c r="C16" s="2" t="s">
        <v>2</v>
      </c>
      <c r="D16" s="2" t="s">
        <v>19</v>
      </c>
      <c r="E16" s="2" t="s">
        <v>25</v>
      </c>
      <c r="F16" s="2">
        <v>80</v>
      </c>
    </row>
    <row r="17" spans="1:6" ht="12.75">
      <c r="A17" s="3"/>
      <c r="C17" s="2" t="s">
        <v>3</v>
      </c>
      <c r="D17" s="2" t="s">
        <v>20</v>
      </c>
      <c r="E17" s="2" t="s">
        <v>25</v>
      </c>
      <c r="F17" s="2">
        <v>75</v>
      </c>
    </row>
    <row r="18" spans="1:6" ht="12.75">
      <c r="A18" s="3"/>
      <c r="C18" s="2" t="s">
        <v>4</v>
      </c>
      <c r="D18" s="2" t="s">
        <v>21</v>
      </c>
      <c r="E18" s="2" t="s">
        <v>25</v>
      </c>
      <c r="F18" s="2">
        <v>65</v>
      </c>
    </row>
    <row r="19" spans="1:6" ht="12.75">
      <c r="A19" s="3"/>
      <c r="C19" s="2" t="s">
        <v>5</v>
      </c>
      <c r="D19" s="2" t="s">
        <v>32</v>
      </c>
      <c r="E19" s="2" t="s">
        <v>25</v>
      </c>
      <c r="F19" s="2">
        <v>15</v>
      </c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7" ht="14.25">
      <c r="A27" s="4" t="s">
        <v>27</v>
      </c>
    </row>
    <row r="29" spans="1:8" ht="12.75">
      <c r="A29" s="3" t="s">
        <v>8</v>
      </c>
      <c r="C29" s="2" t="s">
        <v>2</v>
      </c>
      <c r="D29" s="2" t="s">
        <v>12</v>
      </c>
      <c r="E29" s="2" t="s">
        <v>23</v>
      </c>
      <c r="F29" s="9">
        <v>63.92</v>
      </c>
      <c r="G29" s="9">
        <v>58.87</v>
      </c>
      <c r="H29" s="9">
        <f aca="true" t="shared" si="0" ref="H29:H37">SUM(F29:G29)</f>
        <v>122.78999999999999</v>
      </c>
    </row>
    <row r="30" spans="1:8" ht="12.75">
      <c r="A30" s="3"/>
      <c r="C30" s="2" t="s">
        <v>3</v>
      </c>
      <c r="D30" s="2" t="s">
        <v>11</v>
      </c>
      <c r="E30" s="2" t="s">
        <v>26</v>
      </c>
      <c r="F30" s="9">
        <v>63.7</v>
      </c>
      <c r="G30" s="9">
        <v>56.98</v>
      </c>
      <c r="H30" s="9">
        <f t="shared" si="0"/>
        <v>120.68</v>
      </c>
    </row>
    <row r="31" spans="1:8" ht="12.75">
      <c r="A31" s="3"/>
      <c r="C31" s="2" t="s">
        <v>4</v>
      </c>
      <c r="D31" s="2" t="s">
        <v>14</v>
      </c>
      <c r="E31" s="2" t="s">
        <v>25</v>
      </c>
      <c r="F31" s="9">
        <v>59.29</v>
      </c>
      <c r="G31" s="9">
        <v>58.99</v>
      </c>
      <c r="H31" s="9">
        <f t="shared" si="0"/>
        <v>118.28</v>
      </c>
    </row>
    <row r="32" spans="1:8" ht="12.75">
      <c r="A32" s="3"/>
      <c r="C32" s="2" t="s">
        <v>5</v>
      </c>
      <c r="D32" s="2" t="s">
        <v>17</v>
      </c>
      <c r="E32" s="2" t="s">
        <v>50</v>
      </c>
      <c r="F32" s="9">
        <v>57.7</v>
      </c>
      <c r="G32" s="9">
        <v>52.74</v>
      </c>
      <c r="H32" s="9">
        <f t="shared" si="0"/>
        <v>110.44</v>
      </c>
    </row>
    <row r="33" spans="1:8" ht="12.75">
      <c r="A33" s="3"/>
      <c r="C33" s="2" t="s">
        <v>6</v>
      </c>
      <c r="D33" s="2" t="s">
        <v>15</v>
      </c>
      <c r="E33" s="2" t="s">
        <v>25</v>
      </c>
      <c r="F33" s="9">
        <v>49.6</v>
      </c>
      <c r="G33" s="9">
        <v>48.26</v>
      </c>
      <c r="H33" s="9">
        <f t="shared" si="0"/>
        <v>97.86</v>
      </c>
    </row>
    <row r="34" spans="1:8" ht="12.75">
      <c r="A34" s="3"/>
      <c r="C34" s="2" t="s">
        <v>7</v>
      </c>
      <c r="D34" s="2" t="s">
        <v>16</v>
      </c>
      <c r="E34" s="2" t="s">
        <v>25</v>
      </c>
      <c r="F34" s="9">
        <v>49.35</v>
      </c>
      <c r="G34" s="9">
        <v>48.21</v>
      </c>
      <c r="H34" s="9">
        <f t="shared" si="0"/>
        <v>97.56</v>
      </c>
    </row>
    <row r="35" spans="1:8" ht="12.75">
      <c r="A35" s="3"/>
      <c r="C35" s="2" t="s">
        <v>18</v>
      </c>
      <c r="D35" s="2" t="s">
        <v>57</v>
      </c>
      <c r="E35" s="2" t="s">
        <v>50</v>
      </c>
      <c r="F35" s="9">
        <v>44.66</v>
      </c>
      <c r="G35" s="9">
        <v>41.51</v>
      </c>
      <c r="H35" s="9">
        <f t="shared" si="0"/>
        <v>86.16999999999999</v>
      </c>
    </row>
    <row r="36" spans="1:8" ht="12.75">
      <c r="A36" s="3"/>
      <c r="C36" s="2" t="s">
        <v>28</v>
      </c>
      <c r="D36" s="2" t="s">
        <v>58</v>
      </c>
      <c r="E36" s="2" t="s">
        <v>51</v>
      </c>
      <c r="F36" s="9">
        <v>36.11</v>
      </c>
      <c r="G36" s="9">
        <v>35.59</v>
      </c>
      <c r="H36" s="9">
        <f t="shared" si="0"/>
        <v>71.7</v>
      </c>
    </row>
    <row r="37" spans="1:8" ht="12.75">
      <c r="A37" s="3"/>
      <c r="C37" s="2" t="s">
        <v>49</v>
      </c>
      <c r="D37" s="2" t="s">
        <v>22</v>
      </c>
      <c r="E37" s="2" t="s">
        <v>51</v>
      </c>
      <c r="F37" s="9">
        <v>28.34</v>
      </c>
      <c r="G37" s="9">
        <v>27.03</v>
      </c>
      <c r="H37" s="9">
        <f t="shared" si="0"/>
        <v>55.370000000000005</v>
      </c>
    </row>
    <row r="38" spans="1:8" ht="12.75">
      <c r="A38" s="3"/>
      <c r="F38" s="9"/>
      <c r="G38" s="9"/>
      <c r="H38" s="9"/>
    </row>
    <row r="39" spans="1:8" ht="12.75">
      <c r="A39" s="3"/>
      <c r="F39" s="9"/>
      <c r="G39" s="9"/>
      <c r="H39" s="9"/>
    </row>
    <row r="40" spans="1:8" ht="12.75">
      <c r="A40" s="3" t="s">
        <v>9</v>
      </c>
      <c r="C40" s="2" t="s">
        <v>2</v>
      </c>
      <c r="D40" s="2" t="s">
        <v>19</v>
      </c>
      <c r="E40" s="2" t="s">
        <v>25</v>
      </c>
      <c r="F40" s="9">
        <v>44.84</v>
      </c>
      <c r="G40" s="9">
        <v>44.83</v>
      </c>
      <c r="H40" s="9">
        <f>SUM(F40:G40)</f>
        <v>89.67</v>
      </c>
    </row>
    <row r="41" spans="1:8" ht="12.75">
      <c r="A41" s="3"/>
      <c r="C41" s="2" t="s">
        <v>3</v>
      </c>
      <c r="D41" s="2" t="s">
        <v>21</v>
      </c>
      <c r="E41" s="2" t="s">
        <v>25</v>
      </c>
      <c r="F41" s="9">
        <v>42.69</v>
      </c>
      <c r="G41" s="9">
        <v>38.6</v>
      </c>
      <c r="H41" s="9">
        <f>SUM(F41:G41)</f>
        <v>81.28999999999999</v>
      </c>
    </row>
    <row r="42" spans="1:8" ht="12.75">
      <c r="A42" s="3"/>
      <c r="C42" s="2" t="s">
        <v>4</v>
      </c>
      <c r="D42" s="2" t="s">
        <v>20</v>
      </c>
      <c r="E42" s="2" t="s">
        <v>25</v>
      </c>
      <c r="F42" s="9">
        <v>38.97</v>
      </c>
      <c r="G42" s="9">
        <v>41.64</v>
      </c>
      <c r="H42" s="9">
        <f>SUM(F42:G42)</f>
        <v>80.61</v>
      </c>
    </row>
    <row r="43" spans="1:8" ht="12.75">
      <c r="A43" s="3"/>
      <c r="C43" s="2" t="s">
        <v>5</v>
      </c>
      <c r="D43" s="2" t="s">
        <v>32</v>
      </c>
      <c r="E43" s="2" t="s">
        <v>25</v>
      </c>
      <c r="F43" s="9">
        <v>27.64</v>
      </c>
      <c r="G43" s="9">
        <v>27.33</v>
      </c>
      <c r="H43" s="9">
        <f>SUM(F43:G43)</f>
        <v>54.97</v>
      </c>
    </row>
    <row r="44" ht="12.75">
      <c r="A44" s="3"/>
    </row>
    <row r="45" ht="12.75">
      <c r="A45" s="3"/>
    </row>
    <row r="46" ht="12.75">
      <c r="A46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22">
      <selection activeCell="H42" sqref="H42"/>
    </sheetView>
  </sheetViews>
  <sheetFormatPr defaultColWidth="9.140625" defaultRowHeight="12.75"/>
  <cols>
    <col min="1" max="2" width="9.140625" style="2" customWidth="1"/>
    <col min="3" max="3" width="3.28125" style="2" customWidth="1"/>
    <col min="4" max="4" width="22.421875" style="2" customWidth="1"/>
    <col min="5" max="16384" width="9.140625" style="2" customWidth="1"/>
  </cols>
  <sheetData>
    <row r="1" ht="15.75">
      <c r="A1" s="1" t="s">
        <v>0</v>
      </c>
    </row>
    <row r="2" ht="12.75">
      <c r="A2" s="3"/>
    </row>
    <row r="3" ht="14.25">
      <c r="A3" s="4" t="s">
        <v>34</v>
      </c>
    </row>
    <row r="4" ht="12.75">
      <c r="A4" s="3"/>
    </row>
    <row r="5" spans="1:6" ht="12.75">
      <c r="A5" s="3" t="s">
        <v>8</v>
      </c>
      <c r="C5" s="2" t="s">
        <v>2</v>
      </c>
      <c r="D5" s="2" t="s">
        <v>54</v>
      </c>
      <c r="E5" s="2" t="s">
        <v>53</v>
      </c>
      <c r="F5" s="2">
        <v>94</v>
      </c>
    </row>
    <row r="6" spans="1:8" ht="12.75">
      <c r="A6" s="3"/>
      <c r="C6" s="2" t="s">
        <v>3</v>
      </c>
      <c r="D6" s="2" t="s">
        <v>11</v>
      </c>
      <c r="E6" s="2" t="s">
        <v>26</v>
      </c>
      <c r="F6" s="2">
        <v>92</v>
      </c>
      <c r="G6" s="2">
        <v>92</v>
      </c>
      <c r="H6" s="13">
        <v>0.05694444444444444</v>
      </c>
    </row>
    <row r="7" spans="1:8" ht="12.75">
      <c r="A7" s="3"/>
      <c r="C7" s="2" t="s">
        <v>4</v>
      </c>
      <c r="D7" s="2" t="s">
        <v>15</v>
      </c>
      <c r="E7" s="2" t="s">
        <v>25</v>
      </c>
      <c r="F7" s="2">
        <v>92</v>
      </c>
      <c r="G7" s="2">
        <v>92</v>
      </c>
      <c r="H7" s="13">
        <v>0.08125</v>
      </c>
    </row>
    <row r="8" spans="1:8" ht="12.75">
      <c r="A8" s="3"/>
      <c r="C8" s="2" t="s">
        <v>5</v>
      </c>
      <c r="D8" s="2" t="s">
        <v>14</v>
      </c>
      <c r="E8" s="2" t="s">
        <v>25</v>
      </c>
      <c r="F8" s="2">
        <v>92</v>
      </c>
      <c r="G8" s="2">
        <v>92</v>
      </c>
      <c r="H8" s="13">
        <v>0.10277777777777779</v>
      </c>
    </row>
    <row r="9" spans="1:7" ht="12.75">
      <c r="A9" s="3"/>
      <c r="C9" s="2" t="s">
        <v>6</v>
      </c>
      <c r="D9" s="2" t="s">
        <v>16</v>
      </c>
      <c r="E9" s="2" t="s">
        <v>25</v>
      </c>
      <c r="F9" s="2">
        <v>92</v>
      </c>
      <c r="G9" s="2">
        <v>90</v>
      </c>
    </row>
    <row r="10" spans="1:6" ht="12.75">
      <c r="A10" s="3"/>
      <c r="C10" s="2" t="s">
        <v>7</v>
      </c>
      <c r="D10" s="2" t="s">
        <v>12</v>
      </c>
      <c r="E10" s="2" t="s">
        <v>23</v>
      </c>
      <c r="F10" s="2">
        <v>90</v>
      </c>
    </row>
    <row r="11" spans="1:6" ht="12.75">
      <c r="A11" s="3"/>
      <c r="C11" s="2" t="s">
        <v>18</v>
      </c>
      <c r="D11" s="2" t="s">
        <v>62</v>
      </c>
      <c r="E11" s="2" t="s">
        <v>25</v>
      </c>
      <c r="F11" s="2">
        <v>88</v>
      </c>
    </row>
    <row r="12" spans="1:6" ht="12.75">
      <c r="A12" s="3"/>
      <c r="C12" s="2" t="s">
        <v>28</v>
      </c>
      <c r="D12" s="2" t="s">
        <v>17</v>
      </c>
      <c r="E12" s="2" t="s">
        <v>50</v>
      </c>
      <c r="F12" s="2">
        <v>84</v>
      </c>
    </row>
    <row r="13" spans="1:6" ht="12.75">
      <c r="A13" s="3"/>
      <c r="C13" s="2" t="s">
        <v>49</v>
      </c>
      <c r="D13" s="2" t="s">
        <v>13</v>
      </c>
      <c r="E13" s="2" t="s">
        <v>24</v>
      </c>
      <c r="F13" s="2">
        <v>82</v>
      </c>
    </row>
    <row r="14" spans="1:6" ht="12.75">
      <c r="A14" s="3"/>
      <c r="C14" s="2" t="s">
        <v>55</v>
      </c>
      <c r="D14" s="2" t="s">
        <v>57</v>
      </c>
      <c r="E14" s="2" t="s">
        <v>50</v>
      </c>
      <c r="F14" s="2">
        <v>80</v>
      </c>
    </row>
    <row r="15" spans="1:6" ht="12.75">
      <c r="A15" s="3"/>
      <c r="C15" s="2" t="s">
        <v>59</v>
      </c>
      <c r="D15" s="2" t="s">
        <v>58</v>
      </c>
      <c r="E15" s="2" t="s">
        <v>51</v>
      </c>
      <c r="F15" s="2">
        <v>62</v>
      </c>
    </row>
    <row r="16" spans="1:6" ht="12.75">
      <c r="A16" s="3"/>
      <c r="C16" s="2" t="s">
        <v>60</v>
      </c>
      <c r="D16" s="2" t="s">
        <v>22</v>
      </c>
      <c r="E16" s="2" t="s">
        <v>51</v>
      </c>
      <c r="F16" s="14" t="s">
        <v>64</v>
      </c>
    </row>
    <row r="17" ht="12.75">
      <c r="A17" s="3"/>
    </row>
    <row r="18" spans="1:6" ht="12.75">
      <c r="A18" s="3" t="s">
        <v>9</v>
      </c>
      <c r="C18" s="2" t="s">
        <v>2</v>
      </c>
      <c r="D18" s="2" t="s">
        <v>19</v>
      </c>
      <c r="E18" s="2" t="s">
        <v>25</v>
      </c>
      <c r="F18" s="2">
        <v>96</v>
      </c>
    </row>
    <row r="19" spans="1:6" ht="12.75">
      <c r="A19" s="3"/>
      <c r="C19" s="2" t="s">
        <v>3</v>
      </c>
      <c r="D19" s="2" t="s">
        <v>21</v>
      </c>
      <c r="E19" s="2" t="s">
        <v>25</v>
      </c>
      <c r="F19" s="2">
        <v>80</v>
      </c>
    </row>
    <row r="20" spans="1:6" ht="12.75">
      <c r="A20" s="3"/>
      <c r="C20" s="2" t="s">
        <v>4</v>
      </c>
      <c r="D20" s="2" t="s">
        <v>20</v>
      </c>
      <c r="E20" s="2" t="s">
        <v>25</v>
      </c>
      <c r="F20" s="2">
        <v>78</v>
      </c>
    </row>
    <row r="21" spans="1:6" ht="12.75">
      <c r="A21" s="3"/>
      <c r="C21" s="2" t="s">
        <v>5</v>
      </c>
      <c r="D21" s="2" t="s">
        <v>32</v>
      </c>
      <c r="E21" s="2" t="s">
        <v>25</v>
      </c>
      <c r="F21" s="2">
        <v>64</v>
      </c>
    </row>
    <row r="23" spans="1:6" ht="12.75">
      <c r="A23" s="3" t="s">
        <v>10</v>
      </c>
      <c r="C23" s="2" t="s">
        <v>2</v>
      </c>
      <c r="D23" s="2" t="s">
        <v>52</v>
      </c>
      <c r="E23" s="2" t="s">
        <v>50</v>
      </c>
      <c r="F23" s="2">
        <v>80</v>
      </c>
    </row>
    <row r="24" spans="1:6" ht="12.75">
      <c r="A24" s="3"/>
      <c r="C24" s="2" t="s">
        <v>3</v>
      </c>
      <c r="D24" s="2" t="s">
        <v>31</v>
      </c>
      <c r="E24" s="2" t="s">
        <v>25</v>
      </c>
      <c r="F24" s="2">
        <v>74</v>
      </c>
    </row>
    <row r="25" spans="1:6" ht="12.75">
      <c r="A25" s="3"/>
      <c r="C25" s="2" t="s">
        <v>4</v>
      </c>
      <c r="D25" s="2" t="s">
        <v>29</v>
      </c>
      <c r="E25" s="2" t="s">
        <v>25</v>
      </c>
      <c r="F25" s="2">
        <v>50</v>
      </c>
    </row>
    <row r="26" spans="1:6" ht="12.75">
      <c r="A26" s="3"/>
      <c r="C26" s="2" t="s">
        <v>5</v>
      </c>
      <c r="D26" s="2" t="s">
        <v>30</v>
      </c>
      <c r="E26" s="2" t="s">
        <v>25</v>
      </c>
      <c r="F26" s="2">
        <v>38</v>
      </c>
    </row>
    <row r="27" spans="1:6" ht="12.75">
      <c r="A27" s="3"/>
      <c r="C27" s="2" t="s">
        <v>6</v>
      </c>
      <c r="D27" s="2" t="s">
        <v>56</v>
      </c>
      <c r="E27" s="2" t="s">
        <v>25</v>
      </c>
      <c r="F27" s="2">
        <v>26</v>
      </c>
    </row>
    <row r="29" ht="14.25">
      <c r="A29" s="4" t="s">
        <v>33</v>
      </c>
    </row>
    <row r="30" ht="12.75">
      <c r="A30" s="3"/>
    </row>
    <row r="31" spans="1:8" ht="12.75">
      <c r="A31" s="3" t="s">
        <v>8</v>
      </c>
      <c r="C31" s="2" t="s">
        <v>2</v>
      </c>
      <c r="D31" s="2" t="s">
        <v>15</v>
      </c>
      <c r="E31" s="2" t="s">
        <v>25</v>
      </c>
      <c r="F31" s="2">
        <v>95</v>
      </c>
      <c r="G31" s="2">
        <v>85</v>
      </c>
      <c r="H31" s="13">
        <v>0.16666666666666666</v>
      </c>
    </row>
    <row r="32" spans="1:8" ht="12.75">
      <c r="A32" s="3"/>
      <c r="C32" s="2" t="s">
        <v>3</v>
      </c>
      <c r="D32" s="2" t="s">
        <v>16</v>
      </c>
      <c r="E32" s="2" t="s">
        <v>25</v>
      </c>
      <c r="F32" s="2">
        <v>95</v>
      </c>
      <c r="G32" s="2">
        <v>85</v>
      </c>
      <c r="H32" s="13">
        <v>0.1909722222222222</v>
      </c>
    </row>
    <row r="33" spans="1:8" ht="12.75">
      <c r="A33" s="3"/>
      <c r="C33" s="2" t="s">
        <v>4</v>
      </c>
      <c r="D33" s="2" t="s">
        <v>12</v>
      </c>
      <c r="E33" s="2" t="s">
        <v>23</v>
      </c>
      <c r="F33" s="2">
        <v>90</v>
      </c>
      <c r="G33" s="2">
        <v>85</v>
      </c>
      <c r="H33" s="13">
        <v>0.09791666666666667</v>
      </c>
    </row>
    <row r="34" spans="1:8" ht="12.75">
      <c r="A34" s="3"/>
      <c r="C34" s="2" t="s">
        <v>5</v>
      </c>
      <c r="D34" s="2" t="s">
        <v>11</v>
      </c>
      <c r="E34" s="2" t="s">
        <v>26</v>
      </c>
      <c r="F34" s="2">
        <v>90</v>
      </c>
      <c r="G34" s="2">
        <v>75</v>
      </c>
      <c r="H34" s="13">
        <v>0.1</v>
      </c>
    </row>
    <row r="35" spans="1:6" ht="12.75">
      <c r="A35" s="3"/>
      <c r="C35" s="2" t="s">
        <v>6</v>
      </c>
      <c r="D35" s="2" t="s">
        <v>14</v>
      </c>
      <c r="E35" s="2" t="s">
        <v>25</v>
      </c>
      <c r="F35" s="2">
        <v>80</v>
      </c>
    </row>
    <row r="36" spans="1:6" ht="12.75">
      <c r="A36" s="3"/>
      <c r="C36" s="2" t="s">
        <v>6</v>
      </c>
      <c r="D36" s="2" t="s">
        <v>54</v>
      </c>
      <c r="E36" s="2" t="s">
        <v>53</v>
      </c>
      <c r="F36" s="2">
        <v>80</v>
      </c>
    </row>
    <row r="37" spans="1:6" ht="12.75">
      <c r="A37" s="3"/>
      <c r="C37" s="2" t="s">
        <v>18</v>
      </c>
      <c r="D37" s="2" t="s">
        <v>17</v>
      </c>
      <c r="E37" s="2" t="s">
        <v>50</v>
      </c>
      <c r="F37" s="2">
        <v>75</v>
      </c>
    </row>
    <row r="38" spans="1:6" ht="12.75">
      <c r="A38" s="3"/>
      <c r="C38" s="2" t="s">
        <v>28</v>
      </c>
      <c r="D38" s="2" t="s">
        <v>13</v>
      </c>
      <c r="E38" s="2" t="s">
        <v>24</v>
      </c>
      <c r="F38" s="2">
        <v>70</v>
      </c>
    </row>
    <row r="39" spans="1:6" ht="12.75">
      <c r="A39" s="3"/>
      <c r="C39" s="2" t="s">
        <v>49</v>
      </c>
      <c r="D39" s="2" t="s">
        <v>62</v>
      </c>
      <c r="E39" s="2" t="s">
        <v>25</v>
      </c>
      <c r="F39" s="2">
        <v>60</v>
      </c>
    </row>
    <row r="40" spans="1:6" ht="12.75">
      <c r="A40" s="3"/>
      <c r="C40" s="2" t="s">
        <v>55</v>
      </c>
      <c r="D40" s="2" t="s">
        <v>22</v>
      </c>
      <c r="E40" s="2" t="s">
        <v>51</v>
      </c>
      <c r="F40" s="2">
        <v>55</v>
      </c>
    </row>
    <row r="41" spans="1:6" ht="12.75">
      <c r="A41" s="3"/>
      <c r="C41" s="2" t="s">
        <v>59</v>
      </c>
      <c r="D41" s="2" t="s">
        <v>58</v>
      </c>
      <c r="E41" s="2" t="s">
        <v>51</v>
      </c>
      <c r="F41" s="2">
        <v>50</v>
      </c>
    </row>
    <row r="42" spans="1:6" ht="12.75">
      <c r="A42" s="3"/>
      <c r="C42" s="2" t="s">
        <v>60</v>
      </c>
      <c r="D42" s="2" t="s">
        <v>57</v>
      </c>
      <c r="E42" s="2" t="s">
        <v>50</v>
      </c>
      <c r="F42" s="2">
        <v>40</v>
      </c>
    </row>
    <row r="43" ht="12.75">
      <c r="A43" s="3"/>
    </row>
    <row r="44" spans="1:6" ht="12.75">
      <c r="A44" s="3" t="s">
        <v>9</v>
      </c>
      <c r="C44" s="2" t="s">
        <v>2</v>
      </c>
      <c r="D44" s="2" t="s">
        <v>19</v>
      </c>
      <c r="E44" s="2" t="s">
        <v>25</v>
      </c>
      <c r="F44" s="2">
        <v>75</v>
      </c>
    </row>
    <row r="45" spans="1:6" ht="12.75">
      <c r="A45" s="3"/>
      <c r="C45" s="2" t="s">
        <v>3</v>
      </c>
      <c r="D45" s="2" t="s">
        <v>20</v>
      </c>
      <c r="E45" s="2" t="s">
        <v>25</v>
      </c>
      <c r="F45" s="2">
        <v>65</v>
      </c>
    </row>
    <row r="46" spans="1:6" ht="12.75">
      <c r="A46" s="3"/>
      <c r="C46" s="2" t="s">
        <v>4</v>
      </c>
      <c r="D46" s="2" t="s">
        <v>21</v>
      </c>
      <c r="E46" s="2" t="s">
        <v>25</v>
      </c>
      <c r="F46" s="2">
        <v>60</v>
      </c>
    </row>
    <row r="47" spans="1:6" ht="12.75">
      <c r="A47" s="3"/>
      <c r="C47" s="2" t="s">
        <v>5</v>
      </c>
      <c r="D47" s="2" t="s">
        <v>32</v>
      </c>
      <c r="E47" s="2" t="s">
        <v>25</v>
      </c>
      <c r="F47" s="2">
        <v>40</v>
      </c>
    </row>
    <row r="49" spans="1:6" ht="12.75">
      <c r="A49" s="3" t="s">
        <v>10</v>
      </c>
      <c r="C49" s="2" t="s">
        <v>2</v>
      </c>
      <c r="D49" s="2" t="s">
        <v>52</v>
      </c>
      <c r="E49" s="2" t="s">
        <v>50</v>
      </c>
      <c r="F49" s="2">
        <v>45</v>
      </c>
    </row>
    <row r="50" spans="1:6" ht="12.75">
      <c r="A50" s="3"/>
      <c r="C50" s="2" t="s">
        <v>3</v>
      </c>
      <c r="D50" s="2" t="s">
        <v>29</v>
      </c>
      <c r="E50" s="2" t="s">
        <v>25</v>
      </c>
      <c r="F50" s="2">
        <v>30</v>
      </c>
    </row>
    <row r="51" spans="1:6" ht="12.75">
      <c r="A51" s="3"/>
      <c r="C51" s="2" t="s">
        <v>4</v>
      </c>
      <c r="D51" s="2" t="s">
        <v>30</v>
      </c>
      <c r="E51" s="2" t="s">
        <v>25</v>
      </c>
      <c r="F51" s="2">
        <v>20</v>
      </c>
    </row>
    <row r="52" spans="1:6" ht="12.75">
      <c r="A52" s="3"/>
      <c r="C52" s="2" t="s">
        <v>4</v>
      </c>
      <c r="D52" s="2" t="s">
        <v>31</v>
      </c>
      <c r="E52" s="2" t="s">
        <v>25</v>
      </c>
      <c r="F52" s="2">
        <v>20</v>
      </c>
    </row>
    <row r="53" spans="3:6" ht="12.75">
      <c r="C53" s="2" t="s">
        <v>6</v>
      </c>
      <c r="D53" s="2" t="s">
        <v>56</v>
      </c>
      <c r="E53" s="2" t="s">
        <v>25</v>
      </c>
      <c r="F53" s="2">
        <v>0</v>
      </c>
    </row>
    <row r="56" ht="12.75">
      <c r="A56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3" sqref="C23"/>
    </sheetView>
  </sheetViews>
  <sheetFormatPr defaultColWidth="9.140625" defaultRowHeight="12.75"/>
  <cols>
    <col min="1" max="2" width="9.140625" style="2" customWidth="1"/>
    <col min="3" max="3" width="3.7109375" style="2" customWidth="1"/>
    <col min="4" max="4" width="20.7109375" style="2" customWidth="1"/>
    <col min="5" max="16384" width="9.140625" style="2" customWidth="1"/>
  </cols>
  <sheetData>
    <row r="1" ht="15.75">
      <c r="A1" s="1" t="s">
        <v>0</v>
      </c>
    </row>
    <row r="2" ht="12.75">
      <c r="A2" s="3"/>
    </row>
    <row r="3" ht="14.25">
      <c r="A3" s="4" t="s">
        <v>35</v>
      </c>
    </row>
    <row r="4" ht="12.75">
      <c r="A4" s="3"/>
    </row>
    <row r="5" ht="12.75">
      <c r="A5" s="3"/>
    </row>
    <row r="6" spans="1:7" ht="12.75">
      <c r="A6" s="3" t="s">
        <v>8</v>
      </c>
      <c r="C6" s="2" t="s">
        <v>2</v>
      </c>
      <c r="D6" s="2" t="s">
        <v>12</v>
      </c>
      <c r="E6" s="2" t="s">
        <v>23</v>
      </c>
      <c r="F6" s="9">
        <v>67.23</v>
      </c>
      <c r="G6" s="10">
        <f aca="true" t="shared" si="0" ref="G6:G15">F6*1.5</f>
        <v>100.845</v>
      </c>
    </row>
    <row r="7" spans="1:7" ht="12.75">
      <c r="A7" s="3"/>
      <c r="C7" s="2" t="s">
        <v>3</v>
      </c>
      <c r="D7" s="2" t="s">
        <v>17</v>
      </c>
      <c r="E7" s="2" t="s">
        <v>50</v>
      </c>
      <c r="F7" s="9">
        <v>64.77</v>
      </c>
      <c r="G7" s="10">
        <f t="shared" si="0"/>
        <v>97.155</v>
      </c>
    </row>
    <row r="8" spans="1:7" ht="12.75">
      <c r="A8" s="3"/>
      <c r="C8" s="2" t="s">
        <v>4</v>
      </c>
      <c r="D8" s="2" t="s">
        <v>14</v>
      </c>
      <c r="E8" s="2" t="s">
        <v>25</v>
      </c>
      <c r="F8" s="9">
        <v>63.97</v>
      </c>
      <c r="G8" s="10">
        <f t="shared" si="0"/>
        <v>95.955</v>
      </c>
    </row>
    <row r="9" spans="1:7" ht="12.75">
      <c r="A9" s="3"/>
      <c r="C9" s="2" t="s">
        <v>5</v>
      </c>
      <c r="D9" s="2" t="s">
        <v>15</v>
      </c>
      <c r="E9" s="2" t="s">
        <v>25</v>
      </c>
      <c r="F9" s="9">
        <v>62.05</v>
      </c>
      <c r="G9" s="10">
        <f t="shared" si="0"/>
        <v>93.07499999999999</v>
      </c>
    </row>
    <row r="10" spans="1:7" ht="12.75">
      <c r="A10" s="3"/>
      <c r="C10" s="2" t="s">
        <v>6</v>
      </c>
      <c r="D10" s="2" t="s">
        <v>11</v>
      </c>
      <c r="E10" s="2" t="s">
        <v>26</v>
      </c>
      <c r="F10" s="9">
        <v>61.44</v>
      </c>
      <c r="G10" s="10">
        <f t="shared" si="0"/>
        <v>92.16</v>
      </c>
    </row>
    <row r="11" spans="1:7" ht="12.75">
      <c r="A11" s="3"/>
      <c r="C11" s="2" t="s">
        <v>7</v>
      </c>
      <c r="D11" s="2" t="s">
        <v>16</v>
      </c>
      <c r="E11" s="2" t="s">
        <v>25</v>
      </c>
      <c r="F11" s="9">
        <v>61.23</v>
      </c>
      <c r="G11" s="10">
        <f t="shared" si="0"/>
        <v>91.845</v>
      </c>
    </row>
    <row r="12" spans="1:7" ht="12.75">
      <c r="A12" s="3"/>
      <c r="C12" s="2" t="s">
        <v>18</v>
      </c>
      <c r="D12" s="2" t="s">
        <v>58</v>
      </c>
      <c r="E12" s="2" t="s">
        <v>51</v>
      </c>
      <c r="F12" s="9">
        <v>60.01</v>
      </c>
      <c r="G12" s="10">
        <f t="shared" si="0"/>
        <v>90.015</v>
      </c>
    </row>
    <row r="13" spans="1:7" ht="12.75">
      <c r="A13" s="3"/>
      <c r="C13" s="2" t="s">
        <v>28</v>
      </c>
      <c r="D13" s="2" t="s">
        <v>57</v>
      </c>
      <c r="E13" s="2" t="s">
        <v>50</v>
      </c>
      <c r="F13" s="2">
        <v>52.02</v>
      </c>
      <c r="G13" s="10">
        <f t="shared" si="0"/>
        <v>78.03</v>
      </c>
    </row>
    <row r="14" spans="1:7" ht="12.75">
      <c r="A14" s="3"/>
      <c r="C14" s="2" t="s">
        <v>49</v>
      </c>
      <c r="D14" s="2" t="s">
        <v>54</v>
      </c>
      <c r="E14" s="2" t="s">
        <v>53</v>
      </c>
      <c r="F14" s="9">
        <v>0</v>
      </c>
      <c r="G14" s="10">
        <f t="shared" si="0"/>
        <v>0</v>
      </c>
    </row>
    <row r="15" spans="1:7" ht="12.75">
      <c r="A15" s="3"/>
      <c r="C15" s="2" t="s">
        <v>55</v>
      </c>
      <c r="D15" s="2" t="s">
        <v>22</v>
      </c>
      <c r="E15" s="2" t="s">
        <v>51</v>
      </c>
      <c r="F15" s="9">
        <v>0</v>
      </c>
      <c r="G15" s="10">
        <f t="shared" si="0"/>
        <v>0</v>
      </c>
    </row>
    <row r="16" ht="12.75">
      <c r="A16" s="3"/>
    </row>
    <row r="17" ht="12.75">
      <c r="A17" s="3"/>
    </row>
    <row r="18" spans="1:6" ht="12.75">
      <c r="A18" s="3"/>
      <c r="F18" s="9"/>
    </row>
    <row r="19" spans="1:7" ht="12.75">
      <c r="A19" s="3" t="s">
        <v>9</v>
      </c>
      <c r="C19" s="2" t="s">
        <v>2</v>
      </c>
      <c r="D19" s="2" t="s">
        <v>21</v>
      </c>
      <c r="E19" s="2" t="s">
        <v>25</v>
      </c>
      <c r="F19" s="9">
        <v>62.57</v>
      </c>
      <c r="G19" s="10">
        <f>F19*1.5</f>
        <v>93.855</v>
      </c>
    </row>
    <row r="20" spans="1:7" ht="12.75">
      <c r="A20" s="3"/>
      <c r="C20" s="2" t="s">
        <v>3</v>
      </c>
      <c r="D20" s="2" t="s">
        <v>20</v>
      </c>
      <c r="E20" s="2" t="s">
        <v>25</v>
      </c>
      <c r="F20" s="9">
        <v>62.53</v>
      </c>
      <c r="G20" s="10">
        <f>F20*1.5</f>
        <v>93.795</v>
      </c>
    </row>
    <row r="21" spans="1:7" ht="12.75">
      <c r="A21" s="3"/>
      <c r="C21" s="2" t="s">
        <v>4</v>
      </c>
      <c r="D21" s="2" t="s">
        <v>19</v>
      </c>
      <c r="E21" s="2" t="s">
        <v>25</v>
      </c>
      <c r="F21" s="9">
        <v>60.02</v>
      </c>
      <c r="G21" s="10">
        <f>F21*1.5</f>
        <v>90.03</v>
      </c>
    </row>
    <row r="22" spans="1:7" ht="12.75">
      <c r="A22" s="3"/>
      <c r="C22" s="2" t="s">
        <v>5</v>
      </c>
      <c r="D22" s="2" t="s">
        <v>32</v>
      </c>
      <c r="E22" s="2" t="s">
        <v>25</v>
      </c>
      <c r="F22" s="9">
        <v>0</v>
      </c>
      <c r="G22" s="10">
        <f>F22*1.5</f>
        <v>0</v>
      </c>
    </row>
    <row r="23" spans="6:7" ht="12.75">
      <c r="F23" s="9"/>
      <c r="G23" s="10"/>
    </row>
    <row r="24" spans="6:7" ht="12.75">
      <c r="F24" s="9"/>
      <c r="G24" s="10"/>
    </row>
    <row r="25" spans="1:7" ht="12.75">
      <c r="A25" s="3" t="s">
        <v>10</v>
      </c>
      <c r="C25" s="2" t="s">
        <v>2</v>
      </c>
      <c r="D25" s="2" t="s">
        <v>52</v>
      </c>
      <c r="E25" s="2" t="s">
        <v>50</v>
      </c>
      <c r="F25" s="9">
        <v>54.33</v>
      </c>
      <c r="G25" s="10">
        <f>F25*1.5</f>
        <v>81.495</v>
      </c>
    </row>
    <row r="26" spans="1:7" ht="12.75">
      <c r="A26" s="3"/>
      <c r="C26" s="2" t="s">
        <v>3</v>
      </c>
      <c r="D26" s="2" t="s">
        <v>29</v>
      </c>
      <c r="E26" s="2" t="s">
        <v>25</v>
      </c>
      <c r="F26" s="9">
        <v>43.04</v>
      </c>
      <c r="G26" s="10">
        <f>F26*1.5</f>
        <v>64.56</v>
      </c>
    </row>
    <row r="27" spans="1:7" ht="12.75">
      <c r="A27" s="3"/>
      <c r="C27" s="2" t="s">
        <v>4</v>
      </c>
      <c r="D27" s="2" t="s">
        <v>31</v>
      </c>
      <c r="E27" s="2" t="s">
        <v>25</v>
      </c>
      <c r="F27" s="9">
        <v>30</v>
      </c>
      <c r="G27" s="10">
        <f>F27*1.5</f>
        <v>45</v>
      </c>
    </row>
    <row r="28" spans="1:7" ht="12.75">
      <c r="A28" s="3"/>
      <c r="C28" s="2" t="s">
        <v>5</v>
      </c>
      <c r="D28" s="2" t="s">
        <v>30</v>
      </c>
      <c r="E28" s="2" t="s">
        <v>25</v>
      </c>
      <c r="F28" s="9">
        <v>27.84</v>
      </c>
      <c r="G28" s="10">
        <f>F28*1.5</f>
        <v>41.76</v>
      </c>
    </row>
    <row r="31" ht="12.75">
      <c r="A31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0" sqref="C20"/>
    </sheetView>
  </sheetViews>
  <sheetFormatPr defaultColWidth="9.140625" defaultRowHeight="12.75"/>
  <cols>
    <col min="1" max="2" width="9.140625" style="2" customWidth="1"/>
    <col min="3" max="3" width="4.140625" style="2" customWidth="1"/>
    <col min="4" max="4" width="19.57421875" style="2" customWidth="1"/>
    <col min="5" max="16384" width="9.140625" style="2" customWidth="1"/>
  </cols>
  <sheetData>
    <row r="1" ht="15.75">
      <c r="A1" s="1" t="s">
        <v>0</v>
      </c>
    </row>
    <row r="3" ht="14.25">
      <c r="A3" s="4" t="s">
        <v>38</v>
      </c>
    </row>
    <row r="4" ht="12.75">
      <c r="A4" s="3"/>
    </row>
    <row r="5" ht="12.75">
      <c r="A5" s="3"/>
    </row>
    <row r="6" spans="1:6" ht="12.75">
      <c r="A6" s="3" t="s">
        <v>8</v>
      </c>
      <c r="C6" s="2" t="s">
        <v>2</v>
      </c>
      <c r="D6" s="2" t="s">
        <v>14</v>
      </c>
      <c r="E6" s="2" t="s">
        <v>25</v>
      </c>
      <c r="F6" s="2">
        <v>69.47</v>
      </c>
    </row>
    <row r="7" spans="1:6" ht="12.75">
      <c r="A7" s="3"/>
      <c r="C7" s="2" t="s">
        <v>3</v>
      </c>
      <c r="D7" s="2" t="s">
        <v>11</v>
      </c>
      <c r="E7" s="2" t="s">
        <v>26</v>
      </c>
      <c r="F7" s="9">
        <v>67</v>
      </c>
    </row>
    <row r="8" spans="1:6" ht="12.75">
      <c r="A8" s="3"/>
      <c r="C8" s="2" t="s">
        <v>4</v>
      </c>
      <c r="D8" s="2" t="s">
        <v>17</v>
      </c>
      <c r="E8" s="2" t="s">
        <v>50</v>
      </c>
      <c r="F8" s="2">
        <v>66.73</v>
      </c>
    </row>
    <row r="9" spans="1:6" ht="12.75">
      <c r="A9" s="3"/>
      <c r="C9" s="2" t="s">
        <v>5</v>
      </c>
      <c r="D9" s="2" t="s">
        <v>12</v>
      </c>
      <c r="E9" s="2" t="s">
        <v>23</v>
      </c>
      <c r="F9" s="2">
        <v>63.92</v>
      </c>
    </row>
    <row r="10" spans="1:6" ht="12.75">
      <c r="A10" s="3"/>
      <c r="C10" s="2" t="s">
        <v>6</v>
      </c>
      <c r="D10" s="2" t="s">
        <v>19</v>
      </c>
      <c r="E10" s="2" t="s">
        <v>25</v>
      </c>
      <c r="F10" s="2">
        <v>55.05</v>
      </c>
    </row>
    <row r="11" spans="1:6" ht="12.75">
      <c r="A11" s="3"/>
      <c r="C11" s="2" t="s">
        <v>7</v>
      </c>
      <c r="D11" s="2" t="s">
        <v>16</v>
      </c>
      <c r="E11" s="2" t="s">
        <v>25</v>
      </c>
      <c r="F11" s="2">
        <v>43.66</v>
      </c>
    </row>
    <row r="13" ht="14.25">
      <c r="A13" s="4" t="s">
        <v>37</v>
      </c>
    </row>
    <row r="14" ht="12.75">
      <c r="A14" s="3"/>
    </row>
    <row r="15" ht="12.75">
      <c r="A15" s="3"/>
    </row>
    <row r="16" spans="1:6" ht="12.75">
      <c r="A16" s="3" t="s">
        <v>8</v>
      </c>
      <c r="C16" s="2" t="s">
        <v>2</v>
      </c>
      <c r="D16" s="2" t="s">
        <v>12</v>
      </c>
      <c r="E16" s="2" t="s">
        <v>23</v>
      </c>
      <c r="F16" s="2">
        <v>98.67</v>
      </c>
    </row>
    <row r="17" spans="1:6" ht="12.75">
      <c r="A17" s="3"/>
      <c r="C17" s="2" t="s">
        <v>3</v>
      </c>
      <c r="D17" s="2" t="s">
        <v>17</v>
      </c>
      <c r="E17" s="2" t="s">
        <v>50</v>
      </c>
      <c r="F17" s="2">
        <v>97.64</v>
      </c>
    </row>
    <row r="18" spans="1:6" ht="12.75">
      <c r="A18" s="3"/>
      <c r="C18" s="2" t="s">
        <v>4</v>
      </c>
      <c r="D18" s="2" t="s">
        <v>14</v>
      </c>
      <c r="E18" s="2" t="s">
        <v>25</v>
      </c>
      <c r="F18" s="2" t="s">
        <v>65</v>
      </c>
    </row>
    <row r="19" spans="1:6" ht="12.75">
      <c r="A19" s="3"/>
      <c r="C19" s="2" t="s">
        <v>4</v>
      </c>
      <c r="D19" s="2" t="s">
        <v>16</v>
      </c>
      <c r="E19" s="2" t="s">
        <v>25</v>
      </c>
      <c r="F19" s="2" t="s">
        <v>65</v>
      </c>
    </row>
    <row r="21" ht="14.25">
      <c r="A21" s="4" t="s">
        <v>39</v>
      </c>
    </row>
    <row r="22" ht="12.75">
      <c r="A22" s="3"/>
    </row>
    <row r="23" ht="12.75">
      <c r="A23" s="3"/>
    </row>
    <row r="24" spans="1:6" ht="12.75">
      <c r="A24" s="3" t="s">
        <v>8</v>
      </c>
      <c r="C24" s="2" t="s">
        <v>2</v>
      </c>
      <c r="D24" s="2" t="s">
        <v>17</v>
      </c>
      <c r="E24" s="2" t="s">
        <v>50</v>
      </c>
      <c r="F24" s="2">
        <v>92.22</v>
      </c>
    </row>
    <row r="25" spans="1:6" ht="12.75">
      <c r="A25" s="3"/>
      <c r="C25" s="2" t="s">
        <v>3</v>
      </c>
      <c r="D25" s="2" t="s">
        <v>12</v>
      </c>
      <c r="E25" s="2" t="s">
        <v>23</v>
      </c>
      <c r="F25" s="2">
        <v>85.82</v>
      </c>
    </row>
    <row r="26" spans="1:6" ht="12.75">
      <c r="A26" s="3"/>
      <c r="C26" s="2" t="s">
        <v>4</v>
      </c>
      <c r="D26" s="2" t="s">
        <v>16</v>
      </c>
      <c r="E26" s="2" t="s">
        <v>25</v>
      </c>
      <c r="F26" s="2">
        <v>65.25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7.00390625" style="2" customWidth="1"/>
    <col min="3" max="3" width="3.8515625" style="2" customWidth="1"/>
    <col min="4" max="4" width="18.28125" style="2" customWidth="1"/>
    <col min="5" max="16384" width="9.140625" style="2" customWidth="1"/>
  </cols>
  <sheetData>
    <row r="1" ht="15.75">
      <c r="A1" s="1" t="s">
        <v>0</v>
      </c>
    </row>
    <row r="3" ht="14.25">
      <c r="A3" s="4" t="s">
        <v>36</v>
      </c>
    </row>
    <row r="4" ht="12.75">
      <c r="A4" s="3"/>
    </row>
    <row r="5" ht="12.75">
      <c r="A5" s="3"/>
    </row>
    <row r="6" spans="1:6" ht="12.75">
      <c r="A6" s="3" t="s">
        <v>8</v>
      </c>
      <c r="C6" s="2" t="s">
        <v>2</v>
      </c>
      <c r="D6" s="2" t="s">
        <v>12</v>
      </c>
      <c r="E6" s="2" t="s">
        <v>23</v>
      </c>
      <c r="F6" s="2">
        <v>95</v>
      </c>
    </row>
    <row r="7" spans="1:8" ht="12.75">
      <c r="A7" s="3"/>
      <c r="C7" s="2" t="s">
        <v>3</v>
      </c>
      <c r="D7" s="2" t="s">
        <v>16</v>
      </c>
      <c r="E7" s="2" t="s">
        <v>25</v>
      </c>
      <c r="F7" s="2">
        <v>90</v>
      </c>
      <c r="G7" s="2">
        <v>80</v>
      </c>
      <c r="H7" s="13">
        <v>0.2951388888888889</v>
      </c>
    </row>
    <row r="8" spans="1:8" ht="12.75">
      <c r="A8" s="3"/>
      <c r="C8" s="2" t="s">
        <v>4</v>
      </c>
      <c r="D8" s="2" t="s">
        <v>54</v>
      </c>
      <c r="E8" s="2" t="s">
        <v>53</v>
      </c>
      <c r="F8" s="2">
        <v>90</v>
      </c>
      <c r="G8" s="2">
        <v>70</v>
      </c>
      <c r="H8" s="13">
        <v>0.25416666666666665</v>
      </c>
    </row>
    <row r="9" spans="1:6" ht="12.75">
      <c r="A9" s="3"/>
      <c r="C9" s="2" t="s">
        <v>5</v>
      </c>
      <c r="D9" s="2" t="s">
        <v>13</v>
      </c>
      <c r="E9" s="2" t="s">
        <v>24</v>
      </c>
      <c r="F9" s="2">
        <v>80</v>
      </c>
    </row>
    <row r="10" spans="1:6" ht="12.75">
      <c r="A10" s="3"/>
      <c r="C10" s="2" t="s">
        <v>5</v>
      </c>
      <c r="D10" s="2" t="s">
        <v>14</v>
      </c>
      <c r="E10" s="2" t="s">
        <v>25</v>
      </c>
      <c r="F10" s="2">
        <v>80</v>
      </c>
    </row>
    <row r="11" spans="1:6" ht="12.75">
      <c r="A11" s="3"/>
      <c r="C11" s="2" t="s">
        <v>7</v>
      </c>
      <c r="D11" s="2" t="s">
        <v>15</v>
      </c>
      <c r="E11" s="2" t="s">
        <v>25</v>
      </c>
      <c r="F11" s="2">
        <v>70</v>
      </c>
    </row>
    <row r="12" spans="1:6" ht="12.75">
      <c r="A12" s="3"/>
      <c r="C12" s="2" t="s">
        <v>18</v>
      </c>
      <c r="D12" s="2" t="s">
        <v>17</v>
      </c>
      <c r="E12" s="2" t="s">
        <v>50</v>
      </c>
      <c r="F12" s="2">
        <v>50</v>
      </c>
    </row>
    <row r="13" spans="3:6" ht="12.75">
      <c r="C13" s="2" t="s">
        <v>28</v>
      </c>
      <c r="D13" s="2" t="s">
        <v>57</v>
      </c>
      <c r="E13" s="2" t="s">
        <v>50</v>
      </c>
      <c r="F13" s="2">
        <v>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I35" sqref="I35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3" width="3.8515625" style="2" customWidth="1"/>
    <col min="4" max="4" width="19.421875" style="2" customWidth="1"/>
    <col min="5" max="5" width="8.00390625" style="2" customWidth="1"/>
    <col min="6" max="8" width="7.28125" style="2" customWidth="1"/>
    <col min="9" max="9" width="7.8515625" style="2" customWidth="1"/>
    <col min="10" max="10" width="7.28125" style="2" customWidth="1"/>
    <col min="11" max="11" width="9.421875" style="2" customWidth="1"/>
    <col min="12" max="12" width="8.28125" style="2" customWidth="1"/>
    <col min="13" max="16384" width="9.140625" style="2" customWidth="1"/>
  </cols>
  <sheetData>
    <row r="1" ht="15.75">
      <c r="A1" s="1" t="s">
        <v>0</v>
      </c>
    </row>
    <row r="2" ht="12.75">
      <c r="A2" s="3"/>
    </row>
    <row r="3" spans="1:8" ht="14.25">
      <c r="A3" s="4" t="s">
        <v>61</v>
      </c>
      <c r="F3" s="3" t="s">
        <v>40</v>
      </c>
      <c r="G3" s="3"/>
      <c r="H3" s="3"/>
    </row>
    <row r="4" spans="6:9" ht="12.75">
      <c r="F4" s="3">
        <v>3</v>
      </c>
      <c r="G4" s="3">
        <v>4</v>
      </c>
      <c r="H4" s="3">
        <v>5</v>
      </c>
      <c r="I4" s="11" t="s">
        <v>63</v>
      </c>
    </row>
    <row r="5" spans="1:9" ht="12.75">
      <c r="A5" s="3" t="s">
        <v>10</v>
      </c>
      <c r="C5" s="2" t="s">
        <v>2</v>
      </c>
      <c r="D5" s="2" t="s">
        <v>52</v>
      </c>
      <c r="E5" s="2" t="s">
        <v>50</v>
      </c>
      <c r="F5" s="2">
        <v>80</v>
      </c>
      <c r="G5" s="2">
        <v>45</v>
      </c>
      <c r="H5" s="10">
        <v>81.495</v>
      </c>
      <c r="I5" s="10">
        <f>SUM(F5:H5)</f>
        <v>206.495</v>
      </c>
    </row>
    <row r="6" spans="3:9" ht="12.75">
      <c r="C6" s="2" t="s">
        <v>3</v>
      </c>
      <c r="D6" s="2" t="s">
        <v>29</v>
      </c>
      <c r="E6" s="2" t="s">
        <v>25</v>
      </c>
      <c r="F6" s="2">
        <v>50</v>
      </c>
      <c r="G6" s="2">
        <v>30</v>
      </c>
      <c r="H6" s="10">
        <v>64.56</v>
      </c>
      <c r="I6" s="10">
        <f>SUM(F6:H6)</f>
        <v>144.56</v>
      </c>
    </row>
    <row r="7" spans="3:9" ht="12.75">
      <c r="C7" s="2" t="s">
        <v>4</v>
      </c>
      <c r="D7" s="2" t="s">
        <v>31</v>
      </c>
      <c r="E7" s="2" t="s">
        <v>25</v>
      </c>
      <c r="F7" s="2">
        <v>74</v>
      </c>
      <c r="G7" s="2">
        <v>20</v>
      </c>
      <c r="H7" s="10">
        <v>45</v>
      </c>
      <c r="I7" s="10">
        <f>SUM(F7:H7)</f>
        <v>139</v>
      </c>
    </row>
    <row r="8" spans="3:9" ht="12.75">
      <c r="C8" s="2" t="s">
        <v>5</v>
      </c>
      <c r="D8" s="2" t="s">
        <v>30</v>
      </c>
      <c r="E8" s="2" t="s">
        <v>25</v>
      </c>
      <c r="F8" s="2">
        <v>38</v>
      </c>
      <c r="G8" s="2">
        <v>20</v>
      </c>
      <c r="H8" s="10">
        <v>41.76</v>
      </c>
      <c r="I8" s="10">
        <f>SUM(F8:H8)</f>
        <v>99.75999999999999</v>
      </c>
    </row>
    <row r="11" ht="14.25">
      <c r="A11" s="4" t="s">
        <v>41</v>
      </c>
    </row>
    <row r="12" spans="1:10" ht="12.75">
      <c r="A12" s="3"/>
      <c r="F12" s="3" t="s">
        <v>40</v>
      </c>
      <c r="G12" s="3"/>
      <c r="H12" s="3"/>
      <c r="I12" s="3"/>
      <c r="J12" s="3"/>
    </row>
    <row r="13" spans="1:11" ht="12.75">
      <c r="A13" s="3"/>
      <c r="F13" s="3">
        <v>1</v>
      </c>
      <c r="G13" s="3">
        <v>2</v>
      </c>
      <c r="H13" s="3">
        <v>3</v>
      </c>
      <c r="I13" s="3">
        <v>4</v>
      </c>
      <c r="J13" s="3">
        <v>5</v>
      </c>
      <c r="K13" s="11" t="s">
        <v>63</v>
      </c>
    </row>
    <row r="14" spans="1:11" ht="12.75">
      <c r="A14" s="3" t="s">
        <v>8</v>
      </c>
      <c r="C14" s="2" t="s">
        <v>2</v>
      </c>
      <c r="D14" s="2" t="s">
        <v>12</v>
      </c>
      <c r="E14" s="2" t="s">
        <v>23</v>
      </c>
      <c r="F14" s="2">
        <v>85</v>
      </c>
      <c r="G14" s="9">
        <v>122.79</v>
      </c>
      <c r="H14" s="2">
        <v>90</v>
      </c>
      <c r="I14" s="2">
        <v>90</v>
      </c>
      <c r="J14" s="10">
        <f>67.23*1.5</f>
        <v>100.845</v>
      </c>
      <c r="K14" s="10">
        <f aca="true" t="shared" si="0" ref="K14:K22">SUM(F14:J14)</f>
        <v>488.635</v>
      </c>
    </row>
    <row r="15" spans="1:11" ht="12.75">
      <c r="A15" s="3"/>
      <c r="C15" s="2" t="s">
        <v>3</v>
      </c>
      <c r="D15" s="2" t="s">
        <v>14</v>
      </c>
      <c r="E15" s="2" t="s">
        <v>25</v>
      </c>
      <c r="F15" s="2">
        <v>100</v>
      </c>
      <c r="G15" s="9">
        <v>118.28</v>
      </c>
      <c r="H15" s="2">
        <v>92</v>
      </c>
      <c r="I15" s="2">
        <v>80</v>
      </c>
      <c r="J15" s="10">
        <f>63.97*1.5</f>
        <v>95.955</v>
      </c>
      <c r="K15" s="10">
        <f t="shared" si="0"/>
        <v>486.23499999999996</v>
      </c>
    </row>
    <row r="16" spans="1:11" ht="12.75">
      <c r="A16" s="3"/>
      <c r="C16" s="2" t="s">
        <v>4</v>
      </c>
      <c r="D16" s="2" t="s">
        <v>11</v>
      </c>
      <c r="E16" s="2" t="s">
        <v>26</v>
      </c>
      <c r="F16" s="2">
        <v>80</v>
      </c>
      <c r="G16" s="9">
        <v>120.68</v>
      </c>
      <c r="H16" s="2">
        <v>92</v>
      </c>
      <c r="I16" s="2">
        <v>90</v>
      </c>
      <c r="J16" s="10">
        <f>61.44*1.5</f>
        <v>92.16</v>
      </c>
      <c r="K16" s="10">
        <f t="shared" si="0"/>
        <v>474.84000000000003</v>
      </c>
    </row>
    <row r="17" spans="1:11" ht="12.75">
      <c r="A17" s="3"/>
      <c r="C17" s="2" t="s">
        <v>5</v>
      </c>
      <c r="D17" s="2" t="s">
        <v>16</v>
      </c>
      <c r="E17" s="2" t="s">
        <v>25</v>
      </c>
      <c r="F17" s="2">
        <v>95</v>
      </c>
      <c r="G17" s="9">
        <v>97.56</v>
      </c>
      <c r="H17" s="2">
        <v>92</v>
      </c>
      <c r="I17" s="2">
        <v>95</v>
      </c>
      <c r="J17" s="10">
        <f>61.23*1.5</f>
        <v>91.845</v>
      </c>
      <c r="K17" s="10">
        <f t="shared" si="0"/>
        <v>471.405</v>
      </c>
    </row>
    <row r="18" spans="1:11" ht="12.75">
      <c r="A18" s="3"/>
      <c r="C18" s="2" t="s">
        <v>6</v>
      </c>
      <c r="D18" s="2" t="s">
        <v>15</v>
      </c>
      <c r="E18" s="2" t="s">
        <v>25</v>
      </c>
      <c r="F18" s="2">
        <v>90</v>
      </c>
      <c r="G18" s="9">
        <v>97.86</v>
      </c>
      <c r="H18" s="2">
        <v>92</v>
      </c>
      <c r="I18" s="2">
        <v>95</v>
      </c>
      <c r="J18" s="10">
        <f>62.05*1.5</f>
        <v>93.07499999999999</v>
      </c>
      <c r="K18" s="10">
        <f t="shared" si="0"/>
        <v>467.935</v>
      </c>
    </row>
    <row r="19" spans="1:11" ht="12.75">
      <c r="A19" s="3"/>
      <c r="C19" s="2" t="s">
        <v>7</v>
      </c>
      <c r="D19" s="2" t="s">
        <v>17</v>
      </c>
      <c r="E19" s="2" t="s">
        <v>50</v>
      </c>
      <c r="F19" s="2">
        <v>80</v>
      </c>
      <c r="G19" s="9">
        <v>110.44</v>
      </c>
      <c r="H19" s="2">
        <v>84</v>
      </c>
      <c r="I19" s="2">
        <v>75</v>
      </c>
      <c r="J19" s="10">
        <f>64.77*1.5</f>
        <v>97.155</v>
      </c>
      <c r="K19" s="10">
        <f t="shared" si="0"/>
        <v>446.595</v>
      </c>
    </row>
    <row r="20" spans="1:11" ht="12.75">
      <c r="A20" s="3"/>
      <c r="C20" s="2" t="s">
        <v>18</v>
      </c>
      <c r="D20" s="2" t="s">
        <v>57</v>
      </c>
      <c r="E20" s="2" t="s">
        <v>50</v>
      </c>
      <c r="F20" s="2">
        <v>80</v>
      </c>
      <c r="G20" s="9">
        <v>86.17</v>
      </c>
      <c r="H20" s="2">
        <v>80</v>
      </c>
      <c r="I20" s="2">
        <v>40</v>
      </c>
      <c r="J20" s="10">
        <f>52.02*1.5</f>
        <v>78.03</v>
      </c>
      <c r="K20" s="10">
        <f t="shared" si="0"/>
        <v>364.20000000000005</v>
      </c>
    </row>
    <row r="21" spans="1:11" ht="12.75">
      <c r="A21" s="3"/>
      <c r="C21" s="2" t="s">
        <v>28</v>
      </c>
      <c r="D21" s="2" t="s">
        <v>58</v>
      </c>
      <c r="E21" s="2" t="s">
        <v>51</v>
      </c>
      <c r="F21" s="2">
        <v>55</v>
      </c>
      <c r="G21" s="9">
        <v>71.7</v>
      </c>
      <c r="H21" s="2">
        <v>62</v>
      </c>
      <c r="I21" s="2">
        <v>50</v>
      </c>
      <c r="J21" s="10">
        <f>60.01*1.5</f>
        <v>90.015</v>
      </c>
      <c r="K21" s="10">
        <f t="shared" si="0"/>
        <v>328.715</v>
      </c>
    </row>
    <row r="22" spans="1:11" ht="12.75">
      <c r="A22" s="3"/>
      <c r="C22" s="2" t="s">
        <v>49</v>
      </c>
      <c r="D22" s="2" t="s">
        <v>22</v>
      </c>
      <c r="E22" s="2" t="s">
        <v>51</v>
      </c>
      <c r="F22" s="2">
        <v>55</v>
      </c>
      <c r="G22" s="9">
        <v>55.37</v>
      </c>
      <c r="H22" s="2">
        <v>0</v>
      </c>
      <c r="I22" s="2">
        <v>55</v>
      </c>
      <c r="J22" s="10">
        <v>0</v>
      </c>
      <c r="K22" s="10">
        <f t="shared" si="0"/>
        <v>165.37</v>
      </c>
    </row>
    <row r="23" ht="12.75">
      <c r="A23" s="3"/>
    </row>
    <row r="24" ht="12.75">
      <c r="A24" s="3"/>
    </row>
    <row r="25" spans="1:11" ht="12.75">
      <c r="A25" s="3"/>
      <c r="K25" s="11" t="s">
        <v>63</v>
      </c>
    </row>
    <row r="26" spans="1:11" ht="12.75">
      <c r="A26" s="3" t="s">
        <v>9</v>
      </c>
      <c r="C26" s="2" t="s">
        <v>2</v>
      </c>
      <c r="D26" s="2" t="s">
        <v>19</v>
      </c>
      <c r="E26" s="2" t="s">
        <v>25</v>
      </c>
      <c r="F26" s="2">
        <v>80</v>
      </c>
      <c r="G26" s="9">
        <v>89.68</v>
      </c>
      <c r="H26" s="2">
        <v>96</v>
      </c>
      <c r="I26" s="2">
        <v>75</v>
      </c>
      <c r="J26" s="10">
        <f>60.02*1.5</f>
        <v>90.03</v>
      </c>
      <c r="K26" s="10">
        <f>SUM(F26:J26)</f>
        <v>430.71000000000004</v>
      </c>
    </row>
    <row r="27" spans="1:11" ht="12.75">
      <c r="A27" s="3"/>
      <c r="C27" s="2" t="s">
        <v>3</v>
      </c>
      <c r="D27" s="2" t="s">
        <v>20</v>
      </c>
      <c r="E27" s="2" t="s">
        <v>25</v>
      </c>
      <c r="F27" s="2">
        <v>75</v>
      </c>
      <c r="G27" s="9">
        <v>80.61</v>
      </c>
      <c r="H27" s="2">
        <v>78</v>
      </c>
      <c r="I27" s="2">
        <v>65</v>
      </c>
      <c r="J27" s="10">
        <f>62.53*1.5</f>
        <v>93.795</v>
      </c>
      <c r="K27" s="10">
        <f>SUM(F27:J27)</f>
        <v>392.40500000000003</v>
      </c>
    </row>
    <row r="28" spans="1:11" ht="12.75">
      <c r="A28" s="3"/>
      <c r="C28" s="2" t="s">
        <v>4</v>
      </c>
      <c r="D28" s="2" t="s">
        <v>21</v>
      </c>
      <c r="E28" s="2" t="s">
        <v>25</v>
      </c>
      <c r="F28" s="2">
        <v>65</v>
      </c>
      <c r="G28" s="9">
        <v>81.29</v>
      </c>
      <c r="H28" s="2">
        <v>80</v>
      </c>
      <c r="I28" s="2">
        <v>60</v>
      </c>
      <c r="J28" s="10">
        <f>62.57*1.5</f>
        <v>93.855</v>
      </c>
      <c r="K28" s="10">
        <f>SUM(F28:J28)</f>
        <v>380.14500000000004</v>
      </c>
    </row>
    <row r="29" spans="1:11" ht="12.75">
      <c r="A29" s="3"/>
      <c r="C29" s="2" t="s">
        <v>5</v>
      </c>
      <c r="D29" s="2" t="s">
        <v>32</v>
      </c>
      <c r="E29" s="2" t="s">
        <v>25</v>
      </c>
      <c r="F29" s="2">
        <v>15</v>
      </c>
      <c r="G29" s="9">
        <v>54.97</v>
      </c>
      <c r="H29" s="2">
        <v>64</v>
      </c>
      <c r="I29" s="2">
        <v>40</v>
      </c>
      <c r="J29" s="10">
        <v>0</v>
      </c>
      <c r="K29" s="10">
        <f>SUM(F29:J29)</f>
        <v>173.97</v>
      </c>
    </row>
    <row r="30" ht="12.75">
      <c r="A30" s="3"/>
    </row>
    <row r="32" ht="14.25">
      <c r="A32" s="4" t="s">
        <v>42</v>
      </c>
    </row>
    <row r="33" spans="1:10" ht="12.75">
      <c r="A33" s="3"/>
      <c r="F33" s="11" t="s">
        <v>40</v>
      </c>
      <c r="G33" s="3"/>
      <c r="H33" s="3"/>
      <c r="I33" s="3"/>
      <c r="J33" s="3"/>
    </row>
    <row r="34" spans="1:10" ht="12.75">
      <c r="A34" s="3"/>
      <c r="F34" s="11" t="s">
        <v>45</v>
      </c>
      <c r="G34" s="3">
        <v>6</v>
      </c>
      <c r="H34" s="3">
        <v>7</v>
      </c>
      <c r="I34" s="11" t="s">
        <v>63</v>
      </c>
      <c r="J34" s="3"/>
    </row>
    <row r="35" spans="1:9" ht="12.75">
      <c r="A35" s="3" t="s">
        <v>8</v>
      </c>
      <c r="C35" s="2" t="s">
        <v>2</v>
      </c>
      <c r="D35" s="2" t="s">
        <v>12</v>
      </c>
      <c r="E35" s="2" t="s">
        <v>23</v>
      </c>
      <c r="F35" s="10">
        <v>488.635</v>
      </c>
      <c r="G35" s="9">
        <f>61.78+63.92</f>
        <v>125.7</v>
      </c>
      <c r="H35" s="10">
        <f>98.67*1.5</f>
        <v>148.005</v>
      </c>
      <c r="I35" s="10">
        <f>SUM(F35:H35)</f>
        <v>762.34</v>
      </c>
    </row>
    <row r="36" spans="1:9" ht="12.75">
      <c r="A36" s="3"/>
      <c r="C36" s="2" t="s">
        <v>3</v>
      </c>
      <c r="D36" s="2" t="s">
        <v>17</v>
      </c>
      <c r="E36" s="2" t="s">
        <v>50</v>
      </c>
      <c r="F36" s="10">
        <v>446.595</v>
      </c>
      <c r="G36" s="9">
        <f>63.79+66.73</f>
        <v>130.52</v>
      </c>
      <c r="H36" s="10">
        <f>97.64*1.5</f>
        <v>146.46</v>
      </c>
      <c r="I36" s="10">
        <f>SUM(F36:H36)</f>
        <v>723.575</v>
      </c>
    </row>
    <row r="37" spans="1:9" ht="12.75">
      <c r="A37" s="3"/>
      <c r="C37" s="2" t="s">
        <v>4</v>
      </c>
      <c r="D37" s="2" t="s">
        <v>14</v>
      </c>
      <c r="E37" s="2" t="s">
        <v>25</v>
      </c>
      <c r="F37" s="10">
        <v>486.235</v>
      </c>
      <c r="G37" s="9">
        <f>69.47+68.07</f>
        <v>137.54</v>
      </c>
      <c r="H37" s="10">
        <v>0</v>
      </c>
      <c r="I37" s="10">
        <f>SUM(F37:H37)</f>
        <v>623.775</v>
      </c>
    </row>
    <row r="38" spans="1:9" ht="12.75">
      <c r="A38" s="3"/>
      <c r="C38" s="2" t="s">
        <v>5</v>
      </c>
      <c r="D38" s="2" t="s">
        <v>16</v>
      </c>
      <c r="E38" s="2" t="s">
        <v>25</v>
      </c>
      <c r="F38" s="10">
        <v>471.405</v>
      </c>
      <c r="G38" s="9">
        <f>43.66+42.56</f>
        <v>86.22</v>
      </c>
      <c r="H38" s="10">
        <v>0</v>
      </c>
      <c r="I38" s="10">
        <f>SUM(F38:H38)</f>
        <v>557.625</v>
      </c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4.25">
      <c r="A43" s="4" t="s">
        <v>43</v>
      </c>
    </row>
    <row r="44" spans="1:10" ht="12.75">
      <c r="A44" s="3"/>
      <c r="F44" s="11" t="s">
        <v>40</v>
      </c>
      <c r="G44" s="3"/>
      <c r="H44" s="3"/>
      <c r="I44" s="3"/>
      <c r="J44" s="3"/>
    </row>
    <row r="45" spans="1:10" ht="12.75">
      <c r="A45" s="3"/>
      <c r="F45" s="12" t="s">
        <v>44</v>
      </c>
      <c r="G45" s="3">
        <v>8</v>
      </c>
      <c r="H45" s="3">
        <v>9</v>
      </c>
      <c r="I45" s="11" t="s">
        <v>63</v>
      </c>
      <c r="J45" s="3"/>
    </row>
    <row r="46" spans="1:9" ht="12.75">
      <c r="A46" s="3" t="s">
        <v>8</v>
      </c>
      <c r="C46" s="2" t="s">
        <v>2</v>
      </c>
      <c r="D46" s="2" t="s">
        <v>12</v>
      </c>
      <c r="E46" s="2" t="s">
        <v>23</v>
      </c>
      <c r="F46" s="10">
        <v>762.34</v>
      </c>
      <c r="G46" s="2">
        <v>95</v>
      </c>
      <c r="H46" s="10">
        <f>85.82*1.5</f>
        <v>128.73</v>
      </c>
      <c r="I46" s="10">
        <f>SUM(F46:H46)</f>
        <v>986.07</v>
      </c>
    </row>
    <row r="47" spans="1:9" ht="12.75">
      <c r="A47" s="3"/>
      <c r="C47" s="2" t="s">
        <v>3</v>
      </c>
      <c r="D47" s="2" t="s">
        <v>17</v>
      </c>
      <c r="E47" s="2" t="s">
        <v>50</v>
      </c>
      <c r="F47" s="10">
        <v>723.575</v>
      </c>
      <c r="G47" s="2">
        <v>50</v>
      </c>
      <c r="H47" s="10">
        <f>92.22*1.5</f>
        <v>138.32999999999998</v>
      </c>
      <c r="I47" s="10">
        <f>SUM(F47:H47)</f>
        <v>911.905</v>
      </c>
    </row>
    <row r="48" spans="1:9" ht="12.75">
      <c r="A48" s="3"/>
      <c r="C48" s="2" t="s">
        <v>4</v>
      </c>
      <c r="D48" s="2" t="s">
        <v>16</v>
      </c>
      <c r="E48" s="2" t="s">
        <v>25</v>
      </c>
      <c r="F48" s="10">
        <v>557.625</v>
      </c>
      <c r="G48" s="2">
        <v>90</v>
      </c>
      <c r="H48" s="10">
        <f>65.25*1.5</f>
        <v>97.875</v>
      </c>
      <c r="I48" s="10">
        <f>SUM(F48:H48)</f>
        <v>745.5</v>
      </c>
    </row>
    <row r="49" ht="12.75">
      <c r="A49" s="3"/>
    </row>
    <row r="50" ht="12.75">
      <c r="A50" s="3"/>
    </row>
  </sheetData>
  <printOptions/>
  <pageMargins left="0.75" right="0.31" top="0.7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4:E35"/>
  <sheetViews>
    <sheetView workbookViewId="0" topLeftCell="A10">
      <selection activeCell="H8" sqref="H8"/>
    </sheetView>
  </sheetViews>
  <sheetFormatPr defaultColWidth="9.140625" defaultRowHeight="12.75"/>
  <sheetData>
    <row r="4" ht="45">
      <c r="E4" s="5" t="s">
        <v>47</v>
      </c>
    </row>
    <row r="5" ht="19.5" customHeight="1">
      <c r="E5" s="5"/>
    </row>
    <row r="6" ht="34.5">
      <c r="E6" s="8" t="s">
        <v>0</v>
      </c>
    </row>
    <row r="8" ht="23.25">
      <c r="E8" s="7" t="s">
        <v>48</v>
      </c>
    </row>
    <row r="35" ht="30">
      <c r="E35" s="6" t="s">
        <v>46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Lars-Eric</dc:creator>
  <cp:keywords/>
  <dc:description/>
  <cp:lastModifiedBy>Henrik Harjanne</cp:lastModifiedBy>
  <cp:lastPrinted>2004-08-09T18:13:05Z</cp:lastPrinted>
  <dcterms:created xsi:type="dcterms:W3CDTF">2004-07-29T08:33:18Z</dcterms:created>
  <dcterms:modified xsi:type="dcterms:W3CDTF">2004-08-09T21:06:23Z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