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<sst xmlns="http://schemas.openxmlformats.org/spreadsheetml/2006/main" count="101" uniqueCount="61">
  <si>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</si>
  <si>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</si>
  <si>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</si>
  <si>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</si>
  <si>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</si>
  <si>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</si>
  <si>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</si>
  <si>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</si>
  <si>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Gewicht Weit 18g</t>
  </si>
  <si>
    <t>Siebenkampf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</si>
  <si>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</si>
  <si>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</si>
  <si>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</si>
  <si>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</si>
  <si>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</si>
  <si>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</si>
  <si>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</si>
  <si>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</si>
  <si>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</si>
  <si>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</si>
  <si>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Fliege Weit Zweihand</t>
  </si>
  <si>
    <t xml:space="preserve">Ergebnisliste Castingsport - Herbstturnier für Jedermann, Stadion Buschallee am 16. September 2012 </t>
  </si>
  <si>
    <t>Wagner</t>
  </si>
  <si>
    <t>Frank</t>
  </si>
  <si>
    <t>SC Borussia 1920 Friedr.</t>
  </si>
  <si>
    <t>VDSF</t>
  </si>
  <si>
    <t>LM</t>
  </si>
  <si>
    <t>Weigel</t>
  </si>
  <si>
    <t>Thomas</t>
  </si>
  <si>
    <t xml:space="preserve">Schulz </t>
  </si>
  <si>
    <t>Steffen</t>
  </si>
  <si>
    <t>AF Hohenschönhausen</t>
  </si>
  <si>
    <t>DAV</t>
  </si>
  <si>
    <t>Schulz</t>
  </si>
  <si>
    <t>FK</t>
  </si>
  <si>
    <t>Geisler</t>
  </si>
  <si>
    <t>Jürgen</t>
  </si>
  <si>
    <t>Wolfgang</t>
  </si>
  <si>
    <t>Manfred</t>
  </si>
  <si>
    <t>S</t>
  </si>
  <si>
    <t>Sperling</t>
  </si>
  <si>
    <t>Gerade</t>
  </si>
  <si>
    <t>DJM</t>
  </si>
  <si>
    <t>RL</t>
  </si>
  <si>
    <t>Christoph</t>
  </si>
  <si>
    <t>Zepke</t>
  </si>
  <si>
    <t>AV Breitehorn</t>
  </si>
  <si>
    <t>Kaersten</t>
  </si>
  <si>
    <t>Petra</t>
  </si>
  <si>
    <t>Raese</t>
  </si>
  <si>
    <t>Hans-Ulrich</t>
  </si>
  <si>
    <t>Reiß</t>
  </si>
  <si>
    <t>Nowak</t>
  </si>
  <si>
    <t>Lutz</t>
  </si>
  <si>
    <t>Heine</t>
  </si>
  <si>
    <t>Jens</t>
  </si>
  <si>
    <t>Ahlbeck</t>
  </si>
  <si>
    <t>OG Hessenwinkel</t>
  </si>
  <si>
    <t>AV Neuseeland</t>
  </si>
  <si>
    <t>AV Buchholz</t>
  </si>
  <si>
    <t>AV Wendenschloss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</si>
</sst>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 Narrow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7" fillId="0" borderId="10" xfId="0" applyNumberFormat="1" applyFont="1" applyFill="1" applyBorder="1" applyAlignment="1" applyProtection="1">
      <alignment shrinkToFit="1"/>
      <protection/>
    </xf>
    <xf numFmtId="176" fontId="7" fillId="0" borderId="1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3" fontId="7" fillId="0" borderId="10" xfId="0" applyNumberFormat="1" applyFont="1" applyFill="1" applyBorder="1" applyAlignment="1" applyProtection="1">
      <alignment horizontal="center" shrinkToFit="1"/>
      <protection/>
    </xf>
    <xf numFmtId="176" fontId="7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4" fontId="7" fillId="0" borderId="10" xfId="0" applyNumberFormat="1" applyFont="1" applyFill="1" applyBorder="1" applyAlignment="1" applyProtection="1">
      <alignment horizontal="center" shrinkToFit="1"/>
      <protection/>
    </xf>
    <xf numFmtId="2" fontId="7" fillId="0" borderId="10" xfId="0" applyNumberFormat="1" applyFont="1" applyFill="1" applyBorder="1" applyAlignment="1" applyProtection="1">
      <alignment horizontal="center" shrinkToFit="1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4" fontId="7" fillId="0" borderId="10" xfId="0" applyNumberFormat="1" applyFont="1" applyFill="1" applyBorder="1" applyAlignment="1" applyProtection="1">
      <alignment horizontal="right" shrinkToFit="1"/>
      <protection/>
    </xf>
    <xf numFmtId="4" fontId="5" fillId="0" borderId="1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15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 shrinkToFit="1"/>
      <protection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shrinkToFit="1"/>
    </xf>
    <xf numFmtId="0" fontId="7" fillId="0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0" xfId="0" applyBorder="1" applyAlignment="1">
      <alignment horizontal="center" shrinkToFit="1"/>
    </xf>
    <xf numFmtId="0" fontId="4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Font="1" applyBorder="1" applyAlignment="1">
      <alignment horizontal="center" shrinkToFit="1"/>
    </xf>
    <xf numFmtId="4" fontId="4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4" fontId="5" fillId="0" borderId="10" xfId="0" applyNumberFormat="1" applyFont="1" applyFill="1" applyBorder="1" applyAlignment="1" applyProtection="1">
      <alignment shrinkToFit="1"/>
      <protection/>
    </xf>
    <xf numFmtId="4" fontId="7" fillId="0" borderId="11" xfId="0" applyNumberFormat="1" applyFont="1" applyFill="1" applyBorder="1" applyAlignment="1" applyProtection="1">
      <alignment horizontal="center" shrinkToFit="1"/>
      <protection/>
    </xf>
    <xf numFmtId="0" fontId="0" fillId="0" borderId="12" xfId="0" applyBorder="1" applyAlignment="1">
      <alignment/>
    </xf>
    <xf numFmtId="0" fontId="14" fillId="0" borderId="0" xfId="0" applyNumberFormat="1" applyFont="1" applyFill="1" applyBorder="1" applyAlignment="1" applyProtection="1">
      <alignment horizontal="left" shrinkToFit="1"/>
      <protection/>
    </xf>
    <xf numFmtId="4" fontId="7" fillId="0" borderId="12" xfId="0" applyNumberFormat="1" applyFont="1" applyFill="1" applyBorder="1" applyAlignment="1" applyProtection="1">
      <alignment horizontal="center" shrinkToFit="1"/>
      <protection/>
    </xf>
    <xf numFmtId="0" fontId="7" fillId="0" borderId="11" xfId="0" applyNumberFormat="1" applyFont="1" applyFill="1" applyBorder="1" applyAlignment="1" applyProtection="1">
      <alignment horizontal="center" shrinkToFit="1"/>
      <protection/>
    </xf>
    <xf numFmtId="0" fontId="7" fillId="0" borderId="13" xfId="0" applyNumberFormat="1" applyFont="1" applyFill="1" applyBorder="1" applyAlignment="1" applyProtection="1">
      <alignment horizontal="center" shrinkToFit="1"/>
      <protection/>
    </xf>
    <xf numFmtId="176" fontId="7" fillId="0" borderId="11" xfId="0" applyNumberFormat="1" applyFont="1" applyFill="1" applyBorder="1" applyAlignment="1" applyProtection="1">
      <alignment horizontal="center" shrinkToFit="1"/>
      <protection/>
    </xf>
    <xf numFmtId="176" fontId="7" fillId="0" borderId="13" xfId="0" applyNumberFormat="1" applyFont="1" applyFill="1" applyBorder="1" applyAlignment="1" applyProtection="1">
      <alignment horizontal="center" shrinkToFit="1"/>
      <protection/>
    </xf>
    <xf numFmtId="0" fontId="14" fillId="0" borderId="0" xfId="0" applyNumberFormat="1" applyFont="1" applyFill="1" applyBorder="1" applyAlignment="1" applyProtection="1">
      <alignment horizontal="center" shrinkToFit="1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24"/>
  <sheetViews>
    <sheetView tabSelected="1" zoomScalePageLayoutView="0" workbookViewId="0" topLeftCell="A1">
      <selection activeCell="A19" sqref="A19"/>
    </sheetView>
  </sheetViews>
  <sheetFormatPr defaultColWidth="10.00390625" defaultRowHeight="12.75"/>
  <cols>
    <col min="1" max="1" width="15.421875" style="25" customWidth="1"/>
    <col min="2" max="2" width="11.7109375" style="25" customWidth="1"/>
    <col min="3" max="3" width="15.57421875" style="25" customWidth="1"/>
    <col min="4" max="4" width="5.28125" style="25" customWidth="1"/>
    <col min="5" max="5" width="4.57421875" style="6" customWidth="1"/>
    <col min="6" max="6" width="6.421875" style="1" customWidth="1"/>
    <col min="7" max="7" width="8.140625" style="3" customWidth="1"/>
    <col min="8" max="8" width="8.421875" style="2" customWidth="1"/>
    <col min="9" max="9" width="7.8515625" style="3" customWidth="1"/>
    <col min="10" max="10" width="6.57421875" style="7" customWidth="1"/>
    <col min="11" max="11" width="7.57421875" style="7" customWidth="1"/>
    <col min="12" max="12" width="6.7109375" style="3" customWidth="1"/>
    <col min="13" max="14" width="9.421875" style="4" customWidth="1"/>
    <col min="15" max="15" width="3.421875" style="6" customWidth="1"/>
    <col min="16" max="16" width="9.421875" style="5" customWidth="1"/>
    <col min="17" max="17" width="3.8515625" style="47" customWidth="1"/>
    <col min="18" max="18" width="15.421875" style="25" customWidth="1"/>
    <col min="19" max="19" width="11.7109375" style="25" customWidth="1"/>
    <col min="20" max="20" width="15.57421875" style="25" customWidth="1"/>
    <col min="21" max="21" width="5.140625" style="25" customWidth="1"/>
    <col min="22" max="22" width="5.57421875" style="61" customWidth="1"/>
    <col min="23" max="23" width="7.421875" style="3" customWidth="1"/>
    <col min="24" max="24" width="7.140625" style="3" customWidth="1"/>
    <col min="25" max="25" width="7.7109375" style="37" customWidth="1"/>
    <col min="26" max="26" width="7.140625" style="3" customWidth="1"/>
    <col min="27" max="27" width="8.28125" style="5" customWidth="1"/>
    <col min="28" max="28" width="9.140625" style="4" customWidth="1"/>
    <col min="29" max="29" width="3.421875" style="6" customWidth="1"/>
    <col min="30" max="16384" width="10.00390625" style="5" customWidth="1"/>
  </cols>
  <sheetData>
    <row r="1" spans="1:29" s="13" customFormat="1" ht="15.75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10"/>
      <c r="M1" s="11"/>
      <c r="N1" s="12" t="s">
        <v>16</v>
      </c>
      <c r="O1" s="43"/>
      <c r="Q1" s="46"/>
      <c r="R1" s="74" t="str">
        <f>A1</f>
        <v>Ergebnisliste Castingsport - Herbstturnier für Jedermann, Stadion Buschallee am 16. September 2012 </v>
      </c>
      <c r="S1" s="74"/>
      <c r="T1" s="74"/>
      <c r="U1" s="74"/>
      <c r="V1" s="74"/>
      <c r="W1" s="74"/>
      <c r="X1" s="74"/>
      <c r="Y1" s="74"/>
      <c r="Z1" s="74"/>
      <c r="AA1" s="74"/>
      <c r="AB1" s="74"/>
      <c r="AC1" s="55"/>
    </row>
    <row r="2" spans="1:29" s="13" customFormat="1" ht="12.75">
      <c r="A2" s="23"/>
      <c r="B2" s="23"/>
      <c r="C2" s="23"/>
      <c r="D2" s="23"/>
      <c r="E2" s="14"/>
      <c r="F2" s="15"/>
      <c r="G2" s="10"/>
      <c r="H2" s="16"/>
      <c r="I2" s="10"/>
      <c r="J2" s="9"/>
      <c r="K2" s="9"/>
      <c r="L2" s="10"/>
      <c r="M2" s="11"/>
      <c r="N2" s="11"/>
      <c r="O2" s="14"/>
      <c r="Q2" s="46"/>
      <c r="R2" s="23"/>
      <c r="S2" s="23"/>
      <c r="T2" s="23"/>
      <c r="U2" s="23"/>
      <c r="V2" s="59"/>
      <c r="W2" s="10"/>
      <c r="X2" s="10"/>
      <c r="Y2" s="34"/>
      <c r="Z2" s="10"/>
      <c r="AB2" s="11"/>
      <c r="AC2" s="14"/>
    </row>
    <row r="3" spans="1:141" s="24" customFormat="1" ht="13.5" customHeight="1">
      <c r="A3" s="24" t="s">
        <v>0</v>
      </c>
      <c r="B3" s="24" t="s">
        <v>1</v>
      </c>
      <c r="C3" s="24" t="s">
        <v>2</v>
      </c>
      <c r="D3" s="28" t="s">
        <v>43</v>
      </c>
      <c r="E3" s="24" t="s">
        <v>3</v>
      </c>
      <c r="F3" s="54" t="s">
        <v>4</v>
      </c>
      <c r="G3" s="66" t="s">
        <v>5</v>
      </c>
      <c r="H3" s="67"/>
      <c r="I3" s="67"/>
      <c r="J3" s="54" t="s">
        <v>13</v>
      </c>
      <c r="K3" s="54" t="s">
        <v>19</v>
      </c>
      <c r="L3" s="66" t="s">
        <v>18</v>
      </c>
      <c r="M3" s="69"/>
      <c r="N3" s="72" t="s">
        <v>6</v>
      </c>
      <c r="O3" s="73"/>
      <c r="P3" s="70" t="s">
        <v>7</v>
      </c>
      <c r="Q3" s="71"/>
      <c r="R3" s="24" t="s">
        <v>0</v>
      </c>
      <c r="S3" s="24" t="s">
        <v>1</v>
      </c>
      <c r="T3" s="24" t="s">
        <v>2</v>
      </c>
      <c r="U3" s="24" t="s">
        <v>43</v>
      </c>
      <c r="V3" s="28" t="s">
        <v>3</v>
      </c>
      <c r="W3" s="66" t="s">
        <v>20</v>
      </c>
      <c r="X3" s="69"/>
      <c r="Y3" s="69"/>
      <c r="Z3" s="66" t="s">
        <v>8</v>
      </c>
      <c r="AA3" s="69"/>
      <c r="AB3" s="72" t="s">
        <v>9</v>
      </c>
      <c r="AC3" s="7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</row>
    <row r="4" spans="4:141" s="24" customFormat="1" ht="13.5" customHeight="1">
      <c r="D4" s="28"/>
      <c r="F4" s="29"/>
      <c r="G4" s="32" t="s">
        <v>10</v>
      </c>
      <c r="H4" s="33" t="s">
        <v>11</v>
      </c>
      <c r="I4" s="32" t="s">
        <v>12</v>
      </c>
      <c r="J4" s="26" t="s">
        <v>16</v>
      </c>
      <c r="K4" s="26" t="s">
        <v>16</v>
      </c>
      <c r="L4" s="32" t="s">
        <v>14</v>
      </c>
      <c r="M4" s="30" t="s">
        <v>15</v>
      </c>
      <c r="N4" s="27"/>
      <c r="O4" s="38" t="s">
        <v>17</v>
      </c>
      <c r="Q4" s="38" t="s">
        <v>17</v>
      </c>
      <c r="V4" s="28"/>
      <c r="W4" s="32" t="s">
        <v>10</v>
      </c>
      <c r="X4" s="32" t="s">
        <v>11</v>
      </c>
      <c r="Y4" s="35" t="s">
        <v>12</v>
      </c>
      <c r="Z4" s="32" t="s">
        <v>14</v>
      </c>
      <c r="AA4" s="24" t="s">
        <v>15</v>
      </c>
      <c r="AB4" s="27"/>
      <c r="AC4" s="38" t="s">
        <v>17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</row>
    <row r="5" spans="1:141" s="8" customFormat="1" ht="13.5" customHeight="1">
      <c r="A5" s="48"/>
      <c r="B5" s="41" t="s">
        <v>16</v>
      </c>
      <c r="C5" s="41" t="s">
        <v>16</v>
      </c>
      <c r="D5" s="40" t="s">
        <v>16</v>
      </c>
      <c r="F5" s="18"/>
      <c r="G5" s="19"/>
      <c r="H5" s="20"/>
      <c r="K5" s="21"/>
      <c r="L5" s="19"/>
      <c r="M5" s="22"/>
      <c r="N5" s="22"/>
      <c r="O5" s="39"/>
      <c r="P5" s="22"/>
      <c r="Q5" s="42"/>
      <c r="R5" s="48"/>
      <c r="S5" s="41"/>
      <c r="T5" s="41"/>
      <c r="U5" s="41"/>
      <c r="V5" s="60"/>
      <c r="W5" s="19"/>
      <c r="X5" s="19"/>
      <c r="Y5" s="36"/>
      <c r="Z5" s="19"/>
      <c r="AA5" s="22"/>
      <c r="AB5" s="22"/>
      <c r="AC5" s="42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</row>
    <row r="6" spans="1:141" s="8" customFormat="1" ht="13.5" customHeight="1">
      <c r="A6" s="49" t="s">
        <v>27</v>
      </c>
      <c r="B6" s="49" t="s">
        <v>28</v>
      </c>
      <c r="C6" s="57" t="s">
        <v>24</v>
      </c>
      <c r="D6" s="24" t="s">
        <v>25</v>
      </c>
      <c r="E6" s="58" t="s">
        <v>26</v>
      </c>
      <c r="F6" s="58">
        <v>100</v>
      </c>
      <c r="G6" s="19">
        <v>49.22</v>
      </c>
      <c r="H6" s="20">
        <v>46.6</v>
      </c>
      <c r="I6" s="19">
        <f>SUM(G6,H6)</f>
        <v>95.82</v>
      </c>
      <c r="J6" s="21">
        <v>92</v>
      </c>
      <c r="K6" s="21">
        <v>90</v>
      </c>
      <c r="L6" s="19">
        <v>63.45</v>
      </c>
      <c r="M6" s="22">
        <f>L6*1.5</f>
        <v>95.17500000000001</v>
      </c>
      <c r="N6" s="22">
        <f>J6+K6+M6</f>
        <v>277.175</v>
      </c>
      <c r="O6" s="17"/>
      <c r="P6" s="22">
        <f>SUM(F6,I6,J6,K6,M6)</f>
        <v>472.995</v>
      </c>
      <c r="Q6" s="39">
        <v>1</v>
      </c>
      <c r="R6" s="49" t="str">
        <f aca="true" t="shared" si="0" ref="R6:V8">A6</f>
        <v>Weigel</v>
      </c>
      <c r="S6" s="49" t="str">
        <f t="shared" si="0"/>
        <v>Thomas</v>
      </c>
      <c r="T6" s="50" t="str">
        <f t="shared" si="0"/>
        <v>SC Borussia 1920 Friedr.</v>
      </c>
      <c r="U6" s="50" t="str">
        <f t="shared" si="0"/>
        <v>VDSF</v>
      </c>
      <c r="V6" s="62" t="str">
        <f t="shared" si="0"/>
        <v>LM</v>
      </c>
      <c r="W6" s="19">
        <v>72.44</v>
      </c>
      <c r="X6" s="19">
        <v>68.2</v>
      </c>
      <c r="Y6" s="36">
        <f>SUM(W6,X6)</f>
        <v>140.64</v>
      </c>
      <c r="Z6" s="19">
        <v>100.04</v>
      </c>
      <c r="AA6" s="22">
        <f>Z6*1.5</f>
        <v>150.06</v>
      </c>
      <c r="AB6" s="22">
        <f>SUM(P6,Y6,AA6)</f>
        <v>763.6949999999999</v>
      </c>
      <c r="AC6" s="39">
        <v>1</v>
      </c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</row>
    <row r="7" spans="1:141" s="8" customFormat="1" ht="13.5" customHeight="1">
      <c r="A7" s="49" t="s">
        <v>29</v>
      </c>
      <c r="B7" s="49" t="s">
        <v>30</v>
      </c>
      <c r="C7" s="57" t="s">
        <v>31</v>
      </c>
      <c r="D7" s="24" t="s">
        <v>32</v>
      </c>
      <c r="E7" s="58" t="s">
        <v>26</v>
      </c>
      <c r="F7" s="58">
        <v>90</v>
      </c>
      <c r="G7" s="19">
        <v>45.12</v>
      </c>
      <c r="H7" s="20">
        <v>41.26</v>
      </c>
      <c r="I7" s="19">
        <f>SUM(G7,H7)</f>
        <v>86.38</v>
      </c>
      <c r="J7" s="21">
        <v>92</v>
      </c>
      <c r="K7" s="21">
        <v>80</v>
      </c>
      <c r="L7" s="19">
        <v>65.99</v>
      </c>
      <c r="M7" s="22">
        <f>L7*1.5</f>
        <v>98.98499999999999</v>
      </c>
      <c r="N7" s="22">
        <f>J7+K7+M7</f>
        <v>270.985</v>
      </c>
      <c r="O7" s="17"/>
      <c r="P7" s="22">
        <f>SUM(F7,I7,J7,K7,M7)</f>
        <v>447.365</v>
      </c>
      <c r="Q7" s="39">
        <v>2</v>
      </c>
      <c r="R7" s="49" t="str">
        <f t="shared" si="0"/>
        <v>Schulz </v>
      </c>
      <c r="S7" s="49" t="str">
        <f t="shared" si="0"/>
        <v>Steffen</v>
      </c>
      <c r="T7" s="50" t="str">
        <f t="shared" si="0"/>
        <v>AF Hohenschönhausen</v>
      </c>
      <c r="U7" s="50" t="str">
        <f t="shared" si="0"/>
        <v>DAV</v>
      </c>
      <c r="V7" s="62" t="str">
        <f t="shared" si="0"/>
        <v>LM</v>
      </c>
      <c r="W7" s="19"/>
      <c r="X7" s="19"/>
      <c r="Y7" s="36"/>
      <c r="Z7" s="19"/>
      <c r="AA7" s="22"/>
      <c r="AB7" s="22"/>
      <c r="AC7" s="39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</row>
    <row r="8" spans="1:141" s="8" customFormat="1" ht="13.5" customHeight="1">
      <c r="A8" s="49" t="s">
        <v>22</v>
      </c>
      <c r="B8" s="49" t="s">
        <v>23</v>
      </c>
      <c r="C8" s="57" t="s">
        <v>24</v>
      </c>
      <c r="D8" s="24" t="s">
        <v>25</v>
      </c>
      <c r="E8" s="58" t="s">
        <v>26</v>
      </c>
      <c r="F8" s="58">
        <v>95</v>
      </c>
      <c r="G8" s="19">
        <v>54.51</v>
      </c>
      <c r="H8" s="20">
        <v>53.77</v>
      </c>
      <c r="I8" s="19">
        <f>SUM(G8,H8)</f>
        <v>108.28</v>
      </c>
      <c r="J8" s="21">
        <v>88</v>
      </c>
      <c r="K8" s="21">
        <v>90</v>
      </c>
      <c r="L8" s="19">
        <v>0</v>
      </c>
      <c r="M8" s="22">
        <v>0</v>
      </c>
      <c r="N8" s="22">
        <f>J8+K8+M8</f>
        <v>178</v>
      </c>
      <c r="O8" s="39"/>
      <c r="P8" s="22">
        <f>SUM(F8,I8,J8,K8,M8)</f>
        <v>381.28</v>
      </c>
      <c r="Q8" s="39">
        <v>3</v>
      </c>
      <c r="R8" s="49" t="str">
        <f t="shared" si="0"/>
        <v>Wagner</v>
      </c>
      <c r="S8" s="49" t="str">
        <f t="shared" si="0"/>
        <v>Frank</v>
      </c>
      <c r="T8" s="50" t="str">
        <f t="shared" si="0"/>
        <v>SC Borussia 1920 Friedr.</v>
      </c>
      <c r="U8" s="50" t="str">
        <f t="shared" si="0"/>
        <v>VDSF</v>
      </c>
      <c r="V8" s="62" t="str">
        <f t="shared" si="0"/>
        <v>LM</v>
      </c>
      <c r="W8" s="19">
        <v>64.64</v>
      </c>
      <c r="X8" s="19">
        <v>64.21</v>
      </c>
      <c r="Y8" s="36">
        <f>SUM(W8,X8)</f>
        <v>128.85</v>
      </c>
      <c r="Z8" s="19">
        <v>102.09</v>
      </c>
      <c r="AA8" s="22">
        <f>Z8*1.5</f>
        <v>153.135</v>
      </c>
      <c r="AB8" s="22">
        <f>SUM(P8,Y8,AA8)</f>
        <v>663.265</v>
      </c>
      <c r="AC8" s="39">
        <v>2</v>
      </c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</row>
    <row r="9" spans="1:141" s="8" customFormat="1" ht="13.5" customHeight="1">
      <c r="A9" s="49"/>
      <c r="B9" s="49"/>
      <c r="C9" s="50"/>
      <c r="D9" s="53"/>
      <c r="E9" s="18"/>
      <c r="F9" s="18"/>
      <c r="G9" s="19"/>
      <c r="H9" s="20"/>
      <c r="I9" s="19"/>
      <c r="K9" s="21"/>
      <c r="L9" s="19"/>
      <c r="M9" s="22"/>
      <c r="N9" s="22"/>
      <c r="O9" s="42"/>
      <c r="P9" s="22"/>
      <c r="Q9" s="39"/>
      <c r="R9" s="49"/>
      <c r="S9" s="49"/>
      <c r="T9" s="50"/>
      <c r="U9" s="50"/>
      <c r="V9" s="62"/>
      <c r="W9" s="19"/>
      <c r="X9" s="19"/>
      <c r="Y9" s="36"/>
      <c r="Z9" s="19"/>
      <c r="AA9" s="22"/>
      <c r="AB9" s="22"/>
      <c r="AC9" s="39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</row>
    <row r="10" spans="1:141" s="8" customFormat="1" ht="13.5" customHeight="1">
      <c r="A10" s="49" t="s">
        <v>49</v>
      </c>
      <c r="B10" s="49" t="s">
        <v>50</v>
      </c>
      <c r="C10" s="50" t="s">
        <v>58</v>
      </c>
      <c r="D10" s="24" t="s">
        <v>32</v>
      </c>
      <c r="E10" s="18" t="s">
        <v>39</v>
      </c>
      <c r="F10" s="18">
        <v>95</v>
      </c>
      <c r="G10" s="19">
        <v>47.22</v>
      </c>
      <c r="H10" s="20">
        <v>44.49</v>
      </c>
      <c r="I10" s="19">
        <f aca="true" t="shared" si="1" ref="I10:I15">SUM(G10,H10)</f>
        <v>91.71000000000001</v>
      </c>
      <c r="J10" s="21">
        <v>86</v>
      </c>
      <c r="K10" s="21">
        <v>80</v>
      </c>
      <c r="L10" s="19">
        <v>66.11</v>
      </c>
      <c r="M10" s="22">
        <f aca="true" t="shared" si="2" ref="M10:M15">L10*1.5</f>
        <v>99.16499999999999</v>
      </c>
      <c r="N10" s="22">
        <f aca="true" t="shared" si="3" ref="N10:N15">J10+K10+M10</f>
        <v>265.16499999999996</v>
      </c>
      <c r="O10" s="39"/>
      <c r="P10" s="22">
        <f aca="true" t="shared" si="4" ref="P10:P15">SUM(F10,I10,J10,K10,M10)</f>
        <v>451.875</v>
      </c>
      <c r="Q10" s="39">
        <v>1</v>
      </c>
      <c r="R10" s="49" t="str">
        <f aca="true" t="shared" si="5" ref="R10:V11">A10</f>
        <v>Raese</v>
      </c>
      <c r="S10" s="49" t="str">
        <f t="shared" si="5"/>
        <v>Hans-Ulrich</v>
      </c>
      <c r="T10" s="50" t="str">
        <f t="shared" si="5"/>
        <v>AV Neuseeland</v>
      </c>
      <c r="U10" s="50" t="str">
        <f t="shared" si="5"/>
        <v>DAV</v>
      </c>
      <c r="V10" s="62" t="str">
        <f t="shared" si="5"/>
        <v>S</v>
      </c>
      <c r="W10" s="19">
        <v>57.58</v>
      </c>
      <c r="X10" s="19">
        <v>52.34</v>
      </c>
      <c r="Y10" s="36">
        <f>SUM(W10,X10)</f>
        <v>109.92</v>
      </c>
      <c r="Z10" s="19">
        <v>86.3</v>
      </c>
      <c r="AA10" s="22">
        <f>Z10*1.5</f>
        <v>129.45</v>
      </c>
      <c r="AB10" s="22">
        <f>SUM(P10,Y10,AA10)</f>
        <v>691.2449999999999</v>
      </c>
      <c r="AC10" s="39">
        <v>1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</row>
    <row r="11" spans="1:141" s="8" customFormat="1" ht="13.5" customHeight="1">
      <c r="A11" s="49" t="s">
        <v>52</v>
      </c>
      <c r="B11" s="49" t="s">
        <v>53</v>
      </c>
      <c r="C11" s="50" t="s">
        <v>56</v>
      </c>
      <c r="D11" s="24" t="s">
        <v>25</v>
      </c>
      <c r="E11" s="18" t="s">
        <v>39</v>
      </c>
      <c r="F11" s="18">
        <v>90</v>
      </c>
      <c r="G11" s="19">
        <v>40.8</v>
      </c>
      <c r="H11" s="20">
        <v>40.22</v>
      </c>
      <c r="I11" s="19">
        <f t="shared" si="1"/>
        <v>81.02</v>
      </c>
      <c r="J11" s="21">
        <v>96</v>
      </c>
      <c r="K11" s="21">
        <v>85</v>
      </c>
      <c r="L11" s="19">
        <v>56.5</v>
      </c>
      <c r="M11" s="22">
        <f t="shared" si="2"/>
        <v>84.75</v>
      </c>
      <c r="N11" s="22">
        <f t="shared" si="3"/>
        <v>265.75</v>
      </c>
      <c r="O11" s="39"/>
      <c r="P11" s="22">
        <f t="shared" si="4"/>
        <v>436.77</v>
      </c>
      <c r="Q11" s="39">
        <v>2</v>
      </c>
      <c r="R11" s="48" t="str">
        <f t="shared" si="5"/>
        <v>Nowak</v>
      </c>
      <c r="S11" s="49" t="str">
        <f t="shared" si="5"/>
        <v>Lutz</v>
      </c>
      <c r="T11" s="50" t="str">
        <f t="shared" si="5"/>
        <v>Ahlbeck</v>
      </c>
      <c r="U11" s="50" t="str">
        <f t="shared" si="5"/>
        <v>VDSF</v>
      </c>
      <c r="V11" s="62" t="str">
        <f t="shared" si="5"/>
        <v>S</v>
      </c>
      <c r="W11" s="19">
        <v>55.43</v>
      </c>
      <c r="X11" s="19">
        <v>51.41</v>
      </c>
      <c r="Y11" s="36">
        <f>SUM(W11,X11)</f>
        <v>106.84</v>
      </c>
      <c r="Z11" s="19">
        <v>73.11</v>
      </c>
      <c r="AA11" s="22">
        <f>Z11*1.5</f>
        <v>109.66499999999999</v>
      </c>
      <c r="AB11" s="22">
        <f>SUM(P11,Y11,AA11)</f>
        <v>653.275</v>
      </c>
      <c r="AC11" s="39">
        <v>2</v>
      </c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</row>
    <row r="12" spans="1:141" s="8" customFormat="1" ht="13.5" customHeight="1">
      <c r="A12" s="49" t="s">
        <v>51</v>
      </c>
      <c r="B12" s="49" t="s">
        <v>38</v>
      </c>
      <c r="C12" s="57" t="s">
        <v>57</v>
      </c>
      <c r="D12" s="24" t="s">
        <v>32</v>
      </c>
      <c r="E12" s="18" t="s">
        <v>39</v>
      </c>
      <c r="F12" s="18">
        <v>90</v>
      </c>
      <c r="G12" s="19">
        <v>35.76</v>
      </c>
      <c r="H12" s="20">
        <v>34.84</v>
      </c>
      <c r="I12" s="19">
        <f t="shared" si="1"/>
        <v>70.6</v>
      </c>
      <c r="J12" s="8">
        <v>92</v>
      </c>
      <c r="K12" s="21">
        <v>90</v>
      </c>
      <c r="L12" s="19">
        <v>56</v>
      </c>
      <c r="M12" s="22">
        <f t="shared" si="2"/>
        <v>84</v>
      </c>
      <c r="N12" s="22">
        <f t="shared" si="3"/>
        <v>266</v>
      </c>
      <c r="O12" s="42"/>
      <c r="P12" s="22">
        <f t="shared" si="4"/>
        <v>426.6</v>
      </c>
      <c r="Q12" s="39">
        <v>3</v>
      </c>
      <c r="R12" s="49"/>
      <c r="S12" s="49"/>
      <c r="T12" s="50"/>
      <c r="U12" s="50" t="str">
        <f>D12</f>
        <v>DAV</v>
      </c>
      <c r="V12" s="62" t="str">
        <f>E12</f>
        <v>S</v>
      </c>
      <c r="W12" s="19"/>
      <c r="X12" s="19"/>
      <c r="Y12" s="36"/>
      <c r="Z12" s="19"/>
      <c r="AA12" s="22"/>
      <c r="AB12" s="22"/>
      <c r="AC12" s="39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</row>
    <row r="13" spans="1:141" s="8" customFormat="1" ht="13.5" customHeight="1">
      <c r="A13" s="49" t="s">
        <v>54</v>
      </c>
      <c r="B13" s="49" t="s">
        <v>55</v>
      </c>
      <c r="C13" s="65" t="s">
        <v>60</v>
      </c>
      <c r="D13" s="24" t="s">
        <v>32</v>
      </c>
      <c r="E13" s="18" t="s">
        <v>39</v>
      </c>
      <c r="F13" s="18">
        <v>85</v>
      </c>
      <c r="G13" s="19">
        <v>49.07</v>
      </c>
      <c r="H13" s="20">
        <v>46.96</v>
      </c>
      <c r="I13" s="19">
        <f t="shared" si="1"/>
        <v>96.03</v>
      </c>
      <c r="J13" s="8">
        <v>90</v>
      </c>
      <c r="K13" s="21">
        <v>70</v>
      </c>
      <c r="L13" s="19">
        <v>48.88</v>
      </c>
      <c r="M13" s="22">
        <f t="shared" si="2"/>
        <v>73.32000000000001</v>
      </c>
      <c r="N13" s="22">
        <f t="shared" si="3"/>
        <v>233.32</v>
      </c>
      <c r="O13" s="42"/>
      <c r="P13" s="22">
        <f t="shared" si="4"/>
        <v>414.34999999999997</v>
      </c>
      <c r="Q13" s="39">
        <v>4</v>
      </c>
      <c r="R13" s="49"/>
      <c r="S13" s="49"/>
      <c r="T13" s="50"/>
      <c r="U13" s="50"/>
      <c r="V13" s="62"/>
      <c r="W13" s="19"/>
      <c r="X13" s="19"/>
      <c r="Y13" s="36"/>
      <c r="Z13" s="19"/>
      <c r="AA13" s="22"/>
      <c r="AB13" s="22"/>
      <c r="AC13" s="39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</row>
    <row r="14" spans="1:29" s="13" customFormat="1" ht="13.5" customHeight="1">
      <c r="A14" s="49" t="s">
        <v>33</v>
      </c>
      <c r="B14" s="49" t="s">
        <v>44</v>
      </c>
      <c r="C14" s="57" t="s">
        <v>31</v>
      </c>
      <c r="D14" s="24" t="s">
        <v>32</v>
      </c>
      <c r="E14" s="58" t="s">
        <v>34</v>
      </c>
      <c r="F14" s="58">
        <v>40</v>
      </c>
      <c r="G14" s="19">
        <v>41.77</v>
      </c>
      <c r="H14" s="20">
        <v>37.88</v>
      </c>
      <c r="I14" s="19">
        <f t="shared" si="1"/>
        <v>79.65</v>
      </c>
      <c r="J14" s="21">
        <v>88</v>
      </c>
      <c r="K14" s="21">
        <v>65</v>
      </c>
      <c r="L14" s="19">
        <v>60.26</v>
      </c>
      <c r="M14" s="22">
        <f t="shared" si="2"/>
        <v>90.39</v>
      </c>
      <c r="N14" s="22">
        <f t="shared" si="3"/>
        <v>243.39</v>
      </c>
      <c r="O14" s="39"/>
      <c r="P14" s="22">
        <f t="shared" si="4"/>
        <v>363.03999999999996</v>
      </c>
      <c r="Q14" s="39">
        <v>5</v>
      </c>
      <c r="R14" s="48"/>
      <c r="S14" s="41"/>
      <c r="T14" s="41"/>
      <c r="U14" s="50"/>
      <c r="V14" s="62"/>
      <c r="W14" s="19"/>
      <c r="X14" s="19"/>
      <c r="Y14" s="36"/>
      <c r="Z14" s="19"/>
      <c r="AA14" s="22"/>
      <c r="AB14" s="22"/>
      <c r="AC14" s="52"/>
    </row>
    <row r="15" spans="1:141" s="8" customFormat="1" ht="13.5" customHeight="1">
      <c r="A15" s="49" t="s">
        <v>35</v>
      </c>
      <c r="B15" s="49" t="s">
        <v>36</v>
      </c>
      <c r="C15" s="57" t="s">
        <v>24</v>
      </c>
      <c r="D15" s="24" t="s">
        <v>25</v>
      </c>
      <c r="E15" s="18" t="s">
        <v>39</v>
      </c>
      <c r="F15" s="18">
        <v>55</v>
      </c>
      <c r="G15" s="19">
        <v>48.26</v>
      </c>
      <c r="H15" s="20">
        <v>46.4</v>
      </c>
      <c r="I15" s="19">
        <f t="shared" si="1"/>
        <v>94.66</v>
      </c>
      <c r="J15" s="21">
        <v>82</v>
      </c>
      <c r="K15" s="21">
        <v>50</v>
      </c>
      <c r="L15" s="19">
        <v>48.26</v>
      </c>
      <c r="M15" s="22">
        <f t="shared" si="2"/>
        <v>72.39</v>
      </c>
      <c r="N15" s="22">
        <f t="shared" si="3"/>
        <v>204.39</v>
      </c>
      <c r="O15" s="39" t="s">
        <v>16</v>
      </c>
      <c r="P15" s="22">
        <f t="shared" si="4"/>
        <v>354.04999999999995</v>
      </c>
      <c r="Q15" s="39">
        <v>6</v>
      </c>
      <c r="R15" s="49" t="str">
        <f>A15</f>
        <v>Geisler</v>
      </c>
      <c r="S15" s="49" t="str">
        <f>B15</f>
        <v>Jürgen</v>
      </c>
      <c r="T15" s="50" t="str">
        <f>C15</f>
        <v>SC Borussia 1920 Friedr.</v>
      </c>
      <c r="U15" s="50" t="str">
        <f>D15</f>
        <v>VDSF</v>
      </c>
      <c r="V15" s="62" t="str">
        <f>E15</f>
        <v>S</v>
      </c>
      <c r="W15" s="19">
        <v>49.6</v>
      </c>
      <c r="X15" s="19">
        <v>47.78</v>
      </c>
      <c r="Y15" s="36">
        <f>SUM(W15,X15)</f>
        <v>97.38</v>
      </c>
      <c r="Z15" s="19">
        <v>68.24</v>
      </c>
      <c r="AA15" s="22">
        <f>Z15*1.5</f>
        <v>102.35999999999999</v>
      </c>
      <c r="AB15" s="22">
        <f>SUM(P15,Y15,AA15)</f>
        <v>553.79</v>
      </c>
      <c r="AC15" s="39">
        <v>3</v>
      </c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</row>
    <row r="16" spans="1:141" s="8" customFormat="1" ht="13.5" customHeight="1">
      <c r="A16" s="49"/>
      <c r="B16" s="49"/>
      <c r="C16" s="41"/>
      <c r="D16" s="24"/>
      <c r="E16" s="18"/>
      <c r="F16" s="18"/>
      <c r="G16" s="19"/>
      <c r="H16" s="20"/>
      <c r="I16" s="19"/>
      <c r="J16" s="21"/>
      <c r="K16" s="21"/>
      <c r="L16" s="19"/>
      <c r="M16" s="22"/>
      <c r="N16" s="22"/>
      <c r="O16" s="45"/>
      <c r="P16" s="22"/>
      <c r="Q16" s="39"/>
      <c r="R16" s="48"/>
      <c r="S16" s="48"/>
      <c r="T16" s="41"/>
      <c r="U16" s="50"/>
      <c r="V16" s="62"/>
      <c r="W16" s="19"/>
      <c r="X16" s="19"/>
      <c r="Y16" s="36"/>
      <c r="Z16" s="19"/>
      <c r="AA16" s="22"/>
      <c r="AB16" s="22"/>
      <c r="AC16" s="17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</row>
    <row r="17" spans="1:141" s="8" customFormat="1" ht="13.5" customHeight="1">
      <c r="A17" s="49" t="s">
        <v>40</v>
      </c>
      <c r="B17" s="49" t="s">
        <v>41</v>
      </c>
      <c r="C17" s="57" t="s">
        <v>24</v>
      </c>
      <c r="D17" s="24" t="s">
        <v>25</v>
      </c>
      <c r="E17" s="18" t="s">
        <v>42</v>
      </c>
      <c r="F17" s="18"/>
      <c r="G17" s="19"/>
      <c r="H17" s="20"/>
      <c r="I17" s="19"/>
      <c r="J17" s="21">
        <v>26</v>
      </c>
      <c r="K17" s="21">
        <v>10</v>
      </c>
      <c r="L17" s="19">
        <v>46.47</v>
      </c>
      <c r="M17" s="22">
        <f>L17*1.5</f>
        <v>69.705</v>
      </c>
      <c r="N17" s="22">
        <f>J17+K17+M17</f>
        <v>105.705</v>
      </c>
      <c r="O17" s="39">
        <v>1</v>
      </c>
      <c r="P17" s="22"/>
      <c r="Q17" s="39"/>
      <c r="R17" s="48"/>
      <c r="S17" s="48"/>
      <c r="T17" s="41"/>
      <c r="U17" s="50"/>
      <c r="V17" s="62"/>
      <c r="W17" s="19"/>
      <c r="X17" s="19"/>
      <c r="Y17" s="36"/>
      <c r="Z17" s="19"/>
      <c r="AA17" s="22"/>
      <c r="AB17" s="22"/>
      <c r="AC17" s="39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</row>
    <row r="18" spans="1:141" s="8" customFormat="1" ht="13.5" customHeight="1">
      <c r="A18" s="49"/>
      <c r="B18" s="49"/>
      <c r="C18" s="41"/>
      <c r="D18" s="24"/>
      <c r="E18" s="18"/>
      <c r="F18" s="18"/>
      <c r="G18" s="19"/>
      <c r="H18" s="20"/>
      <c r="I18" s="19"/>
      <c r="J18" s="21"/>
      <c r="K18" s="21"/>
      <c r="L18" s="19"/>
      <c r="M18" s="22"/>
      <c r="N18" s="22"/>
      <c r="O18" s="44"/>
      <c r="P18" s="22"/>
      <c r="Q18" s="39"/>
      <c r="R18" s="48"/>
      <c r="S18" s="41"/>
      <c r="T18" s="41"/>
      <c r="U18" s="50"/>
      <c r="V18" s="62"/>
      <c r="W18" s="19"/>
      <c r="X18" s="19"/>
      <c r="Y18" s="36"/>
      <c r="Z18" s="19"/>
      <c r="AA18" s="22"/>
      <c r="AB18" s="22"/>
      <c r="AC18" s="39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</row>
    <row r="19" spans="1:141" s="8" customFormat="1" ht="13.5" customHeight="1">
      <c r="A19" s="49"/>
      <c r="B19" s="49"/>
      <c r="C19" s="41"/>
      <c r="D19" s="24"/>
      <c r="E19" s="18"/>
      <c r="F19" s="18"/>
      <c r="G19" s="19"/>
      <c r="H19" s="20"/>
      <c r="I19" s="19"/>
      <c r="J19" s="21"/>
      <c r="K19" s="21"/>
      <c r="L19" s="19"/>
      <c r="M19" s="22"/>
      <c r="N19" s="22"/>
      <c r="O19" s="39"/>
      <c r="P19" s="22"/>
      <c r="Q19" s="39"/>
      <c r="R19" s="48"/>
      <c r="S19" s="41"/>
      <c r="T19" s="41"/>
      <c r="U19" s="50"/>
      <c r="V19" s="62"/>
      <c r="W19" s="19"/>
      <c r="X19" s="19"/>
      <c r="Y19" s="36"/>
      <c r="Z19" s="19"/>
      <c r="AA19" s="22"/>
      <c r="AB19" s="22"/>
      <c r="AC19" s="51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</row>
    <row r="20" spans="1:29" s="13" customFormat="1" ht="13.5" customHeight="1">
      <c r="A20" s="49" t="s">
        <v>47</v>
      </c>
      <c r="B20" s="49" t="s">
        <v>48</v>
      </c>
      <c r="C20" s="64" t="s">
        <v>59</v>
      </c>
      <c r="D20" s="24" t="s">
        <v>32</v>
      </c>
      <c r="E20" s="58" t="s">
        <v>34</v>
      </c>
      <c r="F20" s="58"/>
      <c r="G20" s="19"/>
      <c r="H20" s="20"/>
      <c r="I20" s="19"/>
      <c r="J20" s="21">
        <v>72</v>
      </c>
      <c r="K20" s="21">
        <v>45</v>
      </c>
      <c r="L20" s="19">
        <v>50.21</v>
      </c>
      <c r="M20" s="22">
        <f>L20*1.5</f>
        <v>75.315</v>
      </c>
      <c r="N20" s="22">
        <f>J20+K20+M20</f>
        <v>192.315</v>
      </c>
      <c r="O20" s="39">
        <v>1</v>
      </c>
      <c r="P20" s="22"/>
      <c r="Q20" s="39"/>
      <c r="R20" s="48"/>
      <c r="S20" s="41"/>
      <c r="T20" s="41"/>
      <c r="U20" s="50"/>
      <c r="V20" s="62"/>
      <c r="W20" s="19"/>
      <c r="X20" s="19"/>
      <c r="Y20" s="36"/>
      <c r="Z20" s="19"/>
      <c r="AA20" s="22"/>
      <c r="AB20" s="22"/>
      <c r="AC20" s="52"/>
    </row>
    <row r="21" spans="1:29" s="13" customFormat="1" ht="13.5" customHeight="1">
      <c r="A21" s="49" t="s">
        <v>45</v>
      </c>
      <c r="B21" s="49" t="s">
        <v>37</v>
      </c>
      <c r="C21" s="57" t="s">
        <v>46</v>
      </c>
      <c r="D21" s="24" t="s">
        <v>25</v>
      </c>
      <c r="E21" s="58" t="s">
        <v>34</v>
      </c>
      <c r="F21" s="58"/>
      <c r="G21" s="19"/>
      <c r="H21" s="20"/>
      <c r="I21" s="19"/>
      <c r="J21" s="21">
        <v>76</v>
      </c>
      <c r="K21" s="21">
        <v>40</v>
      </c>
      <c r="L21" s="19">
        <v>50.68</v>
      </c>
      <c r="M21" s="22">
        <f>L21*1.5</f>
        <v>76.02</v>
      </c>
      <c r="N21" s="22">
        <f>J21+K21+M21</f>
        <v>192.01999999999998</v>
      </c>
      <c r="O21" s="39">
        <v>2</v>
      </c>
      <c r="P21" s="22"/>
      <c r="Q21" s="39"/>
      <c r="R21" s="48"/>
      <c r="S21" s="41"/>
      <c r="T21" s="41"/>
      <c r="U21" s="50"/>
      <c r="V21" s="62"/>
      <c r="W21" s="19"/>
      <c r="X21" s="19"/>
      <c r="Y21" s="36"/>
      <c r="Z21" s="19"/>
      <c r="AA21" s="22"/>
      <c r="AB21" s="22"/>
      <c r="AC21" s="52"/>
    </row>
    <row r="22" spans="1:29" s="13" customFormat="1" ht="13.5" customHeight="1">
      <c r="A22" s="56"/>
      <c r="B22" s="57"/>
      <c r="C22" s="57"/>
      <c r="D22" s="24"/>
      <c r="E22" s="58"/>
      <c r="F22" s="58"/>
      <c r="G22" s="19"/>
      <c r="H22" s="20"/>
      <c r="I22" s="19"/>
      <c r="J22" s="21"/>
      <c r="K22" s="21"/>
      <c r="L22" s="19"/>
      <c r="M22" s="22"/>
      <c r="N22" s="22"/>
      <c r="O22" s="39"/>
      <c r="P22" s="22"/>
      <c r="Q22" s="39"/>
      <c r="R22" s="48"/>
      <c r="S22" s="41"/>
      <c r="T22" s="41"/>
      <c r="U22" s="50"/>
      <c r="V22" s="62"/>
      <c r="W22" s="19"/>
      <c r="X22" s="19"/>
      <c r="Y22" s="36"/>
      <c r="Z22" s="19"/>
      <c r="AA22" s="22"/>
      <c r="AB22" s="22"/>
      <c r="AC22" s="44"/>
    </row>
    <row r="23" spans="1:29" s="13" customFormat="1" ht="13.5" customHeight="1">
      <c r="A23" s="56"/>
      <c r="B23" s="57"/>
      <c r="C23" s="57"/>
      <c r="D23" s="24"/>
      <c r="E23" s="58"/>
      <c r="F23" s="58"/>
      <c r="G23" s="63"/>
      <c r="H23" s="20"/>
      <c r="I23" s="19"/>
      <c r="J23" s="21"/>
      <c r="K23" s="21"/>
      <c r="L23" s="19"/>
      <c r="M23" s="22"/>
      <c r="N23" s="22"/>
      <c r="O23" s="39"/>
      <c r="P23" s="22"/>
      <c r="Q23" s="39"/>
      <c r="R23" s="48"/>
      <c r="S23" s="41"/>
      <c r="T23" s="41"/>
      <c r="U23" s="50"/>
      <c r="V23" s="62"/>
      <c r="W23" s="19"/>
      <c r="X23" s="19"/>
      <c r="Y23" s="36"/>
      <c r="Z23" s="19"/>
      <c r="AA23" s="22"/>
      <c r="AB23" s="22"/>
      <c r="AC23" s="52"/>
    </row>
    <row r="24" spans="1:29" s="13" customFormat="1" ht="13.5" customHeight="1">
      <c r="A24" s="48"/>
      <c r="B24" s="41"/>
      <c r="C24" s="41"/>
      <c r="D24" s="24"/>
      <c r="E24" s="18"/>
      <c r="F24" s="18"/>
      <c r="G24" s="63"/>
      <c r="H24" s="20"/>
      <c r="I24" s="19"/>
      <c r="J24" s="21"/>
      <c r="K24" s="21"/>
      <c r="L24" s="19"/>
      <c r="M24" s="22"/>
      <c r="N24" s="22"/>
      <c r="O24" s="39"/>
      <c r="P24" s="22"/>
      <c r="Q24" s="39"/>
      <c r="R24" s="48"/>
      <c r="S24" s="41"/>
      <c r="T24" s="41"/>
      <c r="U24" s="50"/>
      <c r="V24" s="62"/>
      <c r="W24" s="19"/>
      <c r="X24" s="19"/>
      <c r="Y24" s="36"/>
      <c r="Z24" s="19"/>
      <c r="AA24" s="22"/>
      <c r="AB24" s="22"/>
      <c r="AC24" s="52"/>
    </row>
  </sheetData>
  <sheetProtection/>
  <mergeCells count="9">
    <mergeCell ref="G3:I3"/>
    <mergeCell ref="A1:K1"/>
    <mergeCell ref="W3:Y3"/>
    <mergeCell ref="Z3:AA3"/>
    <mergeCell ref="P3:Q3"/>
    <mergeCell ref="AB3:AC3"/>
    <mergeCell ref="N3:O3"/>
    <mergeCell ref="L3:M3"/>
    <mergeCell ref="R1:AB1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2012-09-16T12:46:33Z</cp:lastPrinted>
  <dcterms:created xsi:type="dcterms:W3CDTF">2000-04-20T06:06:45Z</dcterms:created>
  <dcterms:modified xsi:type="dcterms:W3CDTF">2012-10-14T10:15:58Z</dcterms:modified>
  <cp:category/>
  <cp:version/>
  <cp:contentType/>
  <cp:contentStatus/>
</cp:coreProperties>
</file>