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okalturnier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<sst xmlns="http://schemas.openxmlformats.org/spreadsheetml/2006/main" count="122" uniqueCount="74">
  <si>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</si>
  <si>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</si>
  <si>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</si>
  <si>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</si>
  <si>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</si>
  <si>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</si>
  <si>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</si>
  <si>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</si>
  <si>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</si>
  <si>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</si>
  <si>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</si>
  <si>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</si>
  <si>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</si>
  <si>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</si>
  <si>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</si>
  <si>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</si>
  <si>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</si>
  <si>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</si>
  <si>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</si>
  <si>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</si>
  <si>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</si>
  <si>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Wagner</t>
  </si>
  <si>
    <t>Frank</t>
  </si>
  <si>
    <t>SC Borussia Friedr.</t>
  </si>
  <si>
    <t>LM</t>
  </si>
  <si>
    <t>Schulz</t>
  </si>
  <si>
    <t>AF Hohenschönh.</t>
  </si>
  <si>
    <t>Goddäus</t>
  </si>
  <si>
    <t>Erich</t>
  </si>
  <si>
    <t>LV Berlin-Brandenburg</t>
  </si>
  <si>
    <t>S</t>
  </si>
  <si>
    <t>VDSF</t>
  </si>
  <si>
    <t>DAV</t>
  </si>
  <si>
    <t>Manfred</t>
  </si>
  <si>
    <t>Steffen</t>
  </si>
  <si>
    <t>LD</t>
  </si>
  <si>
    <t>FK</t>
  </si>
  <si>
    <t>DJM</t>
  </si>
  <si>
    <t>Reiß</t>
  </si>
  <si>
    <t>Hessenwinkel</t>
  </si>
  <si>
    <t>CC Peitz</t>
  </si>
  <si>
    <t>Jürgen</t>
  </si>
  <si>
    <t>Geisler</t>
  </si>
  <si>
    <t>Ruhl</t>
  </si>
  <si>
    <t>Melanie</t>
  </si>
  <si>
    <t>Joachim</t>
  </si>
  <si>
    <t>Weigel</t>
  </si>
  <si>
    <t>Thomas</t>
  </si>
  <si>
    <t>Pilz</t>
  </si>
  <si>
    <t>Jonas</t>
  </si>
  <si>
    <t>CJM</t>
  </si>
  <si>
    <t>Gath</t>
  </si>
  <si>
    <t>Benjamin</t>
  </si>
  <si>
    <t>Heine</t>
  </si>
  <si>
    <t>Jens</t>
  </si>
  <si>
    <t>Eric</t>
  </si>
  <si>
    <t>Ergebnisliste Sommerturnier Castingsport, Sportforum Berlin am 08. Juli 2012</t>
  </si>
  <si>
    <t>Patt</t>
  </si>
  <si>
    <t>Friedrich</t>
  </si>
  <si>
    <t>Zepke</t>
  </si>
  <si>
    <t>Wolfgang</t>
  </si>
  <si>
    <t>Breitehorn</t>
  </si>
  <si>
    <t>Sepold</t>
  </si>
  <si>
    <t>David</t>
  </si>
  <si>
    <t>Fröschke</t>
  </si>
  <si>
    <t>Nowak</t>
  </si>
  <si>
    <t>Lutz</t>
  </si>
  <si>
    <t>Musial</t>
  </si>
  <si>
    <t>Volker</t>
  </si>
  <si>
    <t>Werner</t>
  </si>
  <si>
    <t>AV Friedrichshain</t>
  </si>
  <si>
    <t>AV Wendenschloss</t>
  </si>
  <si>
    <t>Nordost Prenzlauer Berg</t>
  </si>
  <si>
    <t>ASV Ahlbeck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</si>
</sst>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3">
    <xf numFmtId="0" fontId="0" fillId="0" borderId="0" xfId="0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shrinkToFit="1"/>
      <protection/>
    </xf>
    <xf numFmtId="176" fontId="7" fillId="0" borderId="1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176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0" xfId="0" applyNumberFormat="1" applyFont="1" applyFill="1" applyBorder="1" applyAlignment="1" applyProtection="1">
      <alignment horizontal="center" shrinkToFit="1"/>
      <protection/>
    </xf>
    <xf numFmtId="2" fontId="7" fillId="0" borderId="10" xfId="0" applyNumberFormat="1" applyFont="1" applyFill="1" applyBorder="1" applyAlignment="1" applyProtection="1">
      <alignment horizontal="center"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0" xfId="0" applyFont="1" applyBorder="1" applyAlignment="1">
      <alignment horizontal="left" shrinkToFit="1"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 horizontal="center"/>
      <protection/>
    </xf>
    <xf numFmtId="0" fontId="54" fillId="0" borderId="10" xfId="0" applyNumberFormat="1" applyFont="1" applyFill="1" applyBorder="1" applyAlignment="1" applyProtection="1">
      <alignment horizontal="center" shrinkToFi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3" fontId="7" fillId="0" borderId="11" xfId="0" applyNumberFormat="1" applyFont="1" applyFill="1" applyBorder="1" applyAlignment="1" applyProtection="1">
      <alignment shrinkToFit="1"/>
      <protection/>
    </xf>
    <xf numFmtId="4" fontId="53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left" shrinkToFit="1"/>
    </xf>
    <xf numFmtId="4" fontId="11" fillId="0" borderId="10" xfId="0" applyNumberFormat="1" applyFont="1" applyFill="1" applyBorder="1" applyAlignment="1" applyProtection="1">
      <alignment/>
      <protection/>
    </xf>
    <xf numFmtId="0" fontId="12" fillId="0" borderId="10" xfId="0" applyFont="1" applyBorder="1" applyAlignment="1">
      <alignment horizontal="left" shrinkToFit="1"/>
    </xf>
    <xf numFmtId="0" fontId="13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shrinkToFit="1"/>
    </xf>
    <xf numFmtId="0" fontId="11" fillId="0" borderId="12" xfId="0" applyFont="1" applyBorder="1" applyAlignment="1">
      <alignment horizontal="left" shrinkToFit="1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Fill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/>
      <protection/>
    </xf>
    <xf numFmtId="2" fontId="5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176" fontId="5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shrinkToFit="1"/>
      <protection/>
    </xf>
    <xf numFmtId="0" fontId="11" fillId="0" borderId="12" xfId="0" applyNumberFormat="1" applyFont="1" applyFill="1" applyBorder="1" applyAlignment="1" applyProtection="1">
      <alignment shrinkToFi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5" fillId="0" borderId="13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176" fontId="5" fillId="0" borderId="13" xfId="0" applyNumberFormat="1" applyFont="1" applyFill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 shrinkToFit="1"/>
      <protection/>
    </xf>
    <xf numFmtId="4" fontId="11" fillId="0" borderId="12" xfId="0" applyNumberFormat="1" applyFont="1" applyFill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shrinkToFit="1"/>
    </xf>
    <xf numFmtId="0" fontId="11" fillId="0" borderId="13" xfId="0" applyFont="1" applyBorder="1" applyAlignment="1">
      <alignment horizontal="left" shrinkToFit="1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shrinkToFit="1"/>
      <protection/>
    </xf>
    <xf numFmtId="0" fontId="11" fillId="0" borderId="13" xfId="0" applyNumberFormat="1" applyFont="1" applyFill="1" applyBorder="1" applyAlignment="1" applyProtection="1">
      <alignment shrinkToFit="1"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0" fontId="53" fillId="0" borderId="12" xfId="0" applyNumberFormat="1" applyFont="1" applyFill="1" applyBorder="1" applyAlignment="1" applyProtection="1">
      <alignment horizontal="center"/>
      <protection/>
    </xf>
    <xf numFmtId="0" fontId="53" fillId="0" borderId="13" xfId="0" applyNumberFormat="1" applyFont="1" applyFill="1" applyBorder="1" applyAlignment="1" applyProtection="1">
      <alignment horizontal="center"/>
      <protection/>
    </xf>
    <xf numFmtId="176" fontId="7" fillId="0" borderId="11" xfId="0" applyNumberFormat="1" applyFont="1" applyFill="1" applyBorder="1" applyAlignment="1" applyProtection="1">
      <alignment horizontal="center" shrinkToFit="1"/>
      <protection/>
    </xf>
    <xf numFmtId="176" fontId="7" fillId="0" borderId="14" xfId="0" applyNumberFormat="1" applyFont="1" applyFill="1" applyBorder="1" applyAlignment="1" applyProtection="1">
      <alignment horizontal="center" shrinkToFit="1"/>
      <protection/>
    </xf>
    <xf numFmtId="4" fontId="7" fillId="0" borderId="11" xfId="0" applyNumberFormat="1" applyFont="1" applyFill="1" applyBorder="1" applyAlignment="1" applyProtection="1">
      <alignment horizontal="center" shrinkToFit="1"/>
      <protection/>
    </xf>
    <xf numFmtId="4" fontId="7" fillId="0" borderId="15" xfId="0" applyNumberFormat="1" applyFont="1" applyFill="1" applyBorder="1" applyAlignment="1" applyProtection="1">
      <alignment horizontal="center" shrinkToFit="1"/>
      <protection/>
    </xf>
    <xf numFmtId="0" fontId="0" fillId="0" borderId="15" xfId="0" applyBorder="1" applyAlignment="1">
      <alignment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4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26"/>
  <sheetViews>
    <sheetView tabSelected="1" zoomScalePageLayoutView="0" workbookViewId="0" topLeftCell="A1">
      <selection activeCell="T21" sqref="T21"/>
    </sheetView>
  </sheetViews>
  <sheetFormatPr defaultColWidth="10.00390625" defaultRowHeight="12.75"/>
  <cols>
    <col min="1" max="1" width="13.57421875" style="21" customWidth="1"/>
    <col min="2" max="2" width="10.140625" style="21" customWidth="1"/>
    <col min="3" max="3" width="17.421875" style="21" customWidth="1"/>
    <col min="4" max="4" width="4.8515625" style="58" customWidth="1"/>
    <col min="5" max="5" width="4.57421875" style="5" customWidth="1"/>
    <col min="6" max="6" width="6.8515625" style="6" customWidth="1"/>
    <col min="7" max="7" width="8.140625" style="2" customWidth="1"/>
    <col min="8" max="8" width="8.421875" style="1" customWidth="1"/>
    <col min="9" max="9" width="7.8515625" style="2" customWidth="1"/>
    <col min="10" max="10" width="6.421875" style="6" customWidth="1"/>
    <col min="11" max="11" width="6.7109375" style="6" customWidth="1"/>
    <col min="12" max="12" width="6.7109375" style="2" customWidth="1"/>
    <col min="13" max="13" width="9.421875" style="3" customWidth="1"/>
    <col min="14" max="14" width="8.7109375" style="3" customWidth="1"/>
    <col min="15" max="15" width="3.421875" style="47" customWidth="1"/>
    <col min="16" max="16" width="8.57421875" style="4" customWidth="1"/>
    <col min="17" max="17" width="3.8515625" style="47" customWidth="1"/>
    <col min="18" max="18" width="10.140625" style="21" customWidth="1"/>
    <col min="19" max="19" width="8.00390625" style="21" customWidth="1"/>
    <col min="20" max="20" width="15.140625" style="21" customWidth="1"/>
    <col min="21" max="21" width="6.00390625" style="58" customWidth="1"/>
    <col min="22" max="22" width="4.7109375" style="26" customWidth="1"/>
    <col min="23" max="23" width="7.421875" style="2" customWidth="1"/>
    <col min="24" max="24" width="7.140625" style="2" customWidth="1"/>
    <col min="25" max="25" width="7.7109375" style="35" customWidth="1"/>
    <col min="26" max="26" width="7.140625" style="2" customWidth="1"/>
    <col min="27" max="27" width="8.28125" style="4" customWidth="1"/>
    <col min="28" max="28" width="9.140625" style="3" customWidth="1"/>
    <col min="29" max="29" width="3.421875" style="5" customWidth="1"/>
    <col min="30" max="16384" width="10.00390625" style="4" customWidth="1"/>
  </cols>
  <sheetData>
    <row r="1" spans="1:29" s="12" customFormat="1" ht="15.75" customHeight="1">
      <c r="A1" s="100" t="s">
        <v>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9"/>
      <c r="M1" s="10"/>
      <c r="N1" s="11" t="s">
        <v>16</v>
      </c>
      <c r="O1" s="43"/>
      <c r="Q1" s="44"/>
      <c r="R1" s="100" t="str">
        <f>A1</f>
        <v>Ergebnisliste Sommerturnier Castingsport, Sportforum Berlin am 08. Juli 2012</v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s="12" customFormat="1" ht="12.75">
      <c r="A2" s="19"/>
      <c r="B2" s="19"/>
      <c r="C2" s="19"/>
      <c r="D2" s="53"/>
      <c r="E2" s="13"/>
      <c r="F2" s="8"/>
      <c r="G2" s="9"/>
      <c r="H2" s="14"/>
      <c r="I2" s="9"/>
      <c r="J2" s="8"/>
      <c r="K2" s="8"/>
      <c r="L2" s="9"/>
      <c r="M2" s="10"/>
      <c r="N2" s="10"/>
      <c r="O2" s="44"/>
      <c r="Q2" s="44"/>
      <c r="R2" s="19"/>
      <c r="S2" s="19"/>
      <c r="T2" s="19"/>
      <c r="U2" s="53"/>
      <c r="V2" s="25"/>
      <c r="W2" s="9"/>
      <c r="X2" s="9"/>
      <c r="Y2" s="32"/>
      <c r="Z2" s="9"/>
      <c r="AB2" s="10"/>
      <c r="AC2" s="13"/>
    </row>
    <row r="3" spans="1:141" s="20" customFormat="1" ht="13.5" customHeight="1">
      <c r="A3" s="20" t="s">
        <v>0</v>
      </c>
      <c r="B3" s="20" t="s">
        <v>1</v>
      </c>
      <c r="C3" s="20" t="s">
        <v>2</v>
      </c>
      <c r="D3" s="54"/>
      <c r="E3" s="27" t="s">
        <v>3</v>
      </c>
      <c r="F3" s="51" t="s">
        <v>4</v>
      </c>
      <c r="G3" s="97" t="s">
        <v>5</v>
      </c>
      <c r="H3" s="99"/>
      <c r="I3" s="99"/>
      <c r="J3" s="36" t="s">
        <v>13</v>
      </c>
      <c r="K3" s="36" t="s">
        <v>19</v>
      </c>
      <c r="L3" s="97" t="s">
        <v>18</v>
      </c>
      <c r="M3" s="98"/>
      <c r="N3" s="95" t="s">
        <v>6</v>
      </c>
      <c r="O3" s="96"/>
      <c r="P3" s="101" t="s">
        <v>7</v>
      </c>
      <c r="Q3" s="102"/>
      <c r="R3" s="59" t="s">
        <v>0</v>
      </c>
      <c r="S3" s="59" t="s">
        <v>1</v>
      </c>
      <c r="T3" s="59" t="s">
        <v>2</v>
      </c>
      <c r="U3" s="54"/>
      <c r="V3" s="27" t="s">
        <v>3</v>
      </c>
      <c r="W3" s="97" t="s">
        <v>20</v>
      </c>
      <c r="X3" s="98"/>
      <c r="Y3" s="98"/>
      <c r="Z3" s="97" t="s">
        <v>8</v>
      </c>
      <c r="AA3" s="98"/>
      <c r="AB3" s="95" t="s">
        <v>9</v>
      </c>
      <c r="AC3" s="96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4:141" s="20" customFormat="1" ht="13.5" customHeight="1">
      <c r="D4" s="54"/>
      <c r="E4" s="27"/>
      <c r="F4" s="23"/>
      <c r="G4" s="30" t="s">
        <v>10</v>
      </c>
      <c r="H4" s="31" t="s">
        <v>11</v>
      </c>
      <c r="I4" s="30" t="s">
        <v>12</v>
      </c>
      <c r="J4" s="23" t="s">
        <v>16</v>
      </c>
      <c r="K4" s="23" t="s">
        <v>16</v>
      </c>
      <c r="L4" s="30" t="s">
        <v>14</v>
      </c>
      <c r="M4" s="28" t="s">
        <v>15</v>
      </c>
      <c r="N4" s="24"/>
      <c r="O4" s="45" t="s">
        <v>17</v>
      </c>
      <c r="Q4" s="45" t="s">
        <v>17</v>
      </c>
      <c r="R4" s="59"/>
      <c r="S4" s="59"/>
      <c r="T4" s="59"/>
      <c r="U4" s="54"/>
      <c r="V4" s="27"/>
      <c r="W4" s="30" t="s">
        <v>10</v>
      </c>
      <c r="X4" s="30" t="s">
        <v>11</v>
      </c>
      <c r="Y4" s="33" t="s">
        <v>12</v>
      </c>
      <c r="Z4" s="30" t="s">
        <v>14</v>
      </c>
      <c r="AA4" s="20" t="s">
        <v>15</v>
      </c>
      <c r="AB4" s="24"/>
      <c r="AC4" s="38" t="s">
        <v>17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</row>
    <row r="5" spans="1:141" s="69" customFormat="1" ht="13.5" customHeight="1">
      <c r="A5" s="62" t="s">
        <v>38</v>
      </c>
      <c r="B5" s="62" t="s">
        <v>33</v>
      </c>
      <c r="C5" s="63" t="s">
        <v>39</v>
      </c>
      <c r="D5" s="64" t="s">
        <v>32</v>
      </c>
      <c r="E5" s="65" t="s">
        <v>30</v>
      </c>
      <c r="F5" s="66">
        <v>55</v>
      </c>
      <c r="G5" s="67">
        <v>37.5</v>
      </c>
      <c r="H5" s="68">
        <v>36.42</v>
      </c>
      <c r="I5" s="67">
        <f aca="true" t="shared" si="0" ref="I5:I10">SUM(G5,H5)</f>
        <v>73.92</v>
      </c>
      <c r="J5" s="69">
        <v>92</v>
      </c>
      <c r="K5" s="66">
        <v>95</v>
      </c>
      <c r="L5" s="67">
        <v>63.93</v>
      </c>
      <c r="M5" s="70">
        <f aca="true" t="shared" si="1" ref="M5:M11">L5*1.5</f>
        <v>95.895</v>
      </c>
      <c r="N5" s="70"/>
      <c r="O5" s="71"/>
      <c r="P5" s="70">
        <f aca="true" t="shared" si="2" ref="P5:P10">SUM(F5,I5,J5,K5,M5)</f>
        <v>411.815</v>
      </c>
      <c r="Q5" s="93">
        <v>1</v>
      </c>
      <c r="R5" s="60"/>
      <c r="S5" s="72"/>
      <c r="T5" s="72"/>
      <c r="U5" s="73"/>
      <c r="V5" s="74"/>
      <c r="W5" s="67"/>
      <c r="X5" s="67"/>
      <c r="Y5" s="75"/>
      <c r="Z5" s="67"/>
      <c r="AA5" s="70"/>
      <c r="AB5" s="70"/>
      <c r="AC5" s="46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</row>
    <row r="6" spans="1:29" s="9" customFormat="1" ht="13.5" customHeight="1">
      <c r="A6" s="15" t="s">
        <v>67</v>
      </c>
      <c r="B6" s="15" t="s">
        <v>68</v>
      </c>
      <c r="C6" s="60" t="s">
        <v>23</v>
      </c>
      <c r="D6" s="56" t="s">
        <v>31</v>
      </c>
      <c r="E6" s="61" t="s">
        <v>30</v>
      </c>
      <c r="F6" s="17">
        <v>70</v>
      </c>
      <c r="G6" s="15">
        <v>48.78</v>
      </c>
      <c r="H6" s="15">
        <v>42.77</v>
      </c>
      <c r="I6" s="15">
        <f t="shared" si="0"/>
        <v>91.55000000000001</v>
      </c>
      <c r="J6" s="17">
        <v>76</v>
      </c>
      <c r="K6" s="7">
        <v>75</v>
      </c>
      <c r="L6" s="15">
        <v>58.12</v>
      </c>
      <c r="M6" s="18">
        <f t="shared" si="1"/>
        <v>87.17999999999999</v>
      </c>
      <c r="N6" s="18"/>
      <c r="O6" s="15"/>
      <c r="P6" s="18">
        <f t="shared" si="2"/>
        <v>399.73</v>
      </c>
      <c r="Q6" s="93">
        <v>2</v>
      </c>
      <c r="R6" s="60" t="str">
        <f>A6</f>
        <v>Musial</v>
      </c>
      <c r="S6" s="60" t="str">
        <f>B6</f>
        <v>Volker</v>
      </c>
      <c r="T6" s="60" t="str">
        <f>C6</f>
        <v>SC Borussia Friedr.</v>
      </c>
      <c r="U6" s="56" t="str">
        <f>D6</f>
        <v>VDSF</v>
      </c>
      <c r="V6" s="15" t="s">
        <v>30</v>
      </c>
      <c r="W6" s="15">
        <v>63.35</v>
      </c>
      <c r="X6" s="15">
        <v>57.46</v>
      </c>
      <c r="Y6" s="15">
        <f>SUM(W6,X6)</f>
        <v>120.81</v>
      </c>
      <c r="Z6" s="15">
        <v>87.24</v>
      </c>
      <c r="AA6" s="15">
        <f>Z6*1.5</f>
        <v>130.85999999999999</v>
      </c>
      <c r="AB6" s="70">
        <f>SUM(P6,Y6,AA6)</f>
        <v>651.4</v>
      </c>
      <c r="AC6" s="46">
        <v>1</v>
      </c>
    </row>
    <row r="7" spans="1:29" s="9" customFormat="1" ht="13.5" customHeight="1">
      <c r="A7" s="15" t="s">
        <v>57</v>
      </c>
      <c r="B7" s="15" t="s">
        <v>58</v>
      </c>
      <c r="C7" s="60" t="s">
        <v>26</v>
      </c>
      <c r="D7" s="56" t="s">
        <v>32</v>
      </c>
      <c r="E7" s="61" t="s">
        <v>30</v>
      </c>
      <c r="F7" s="17">
        <v>60</v>
      </c>
      <c r="G7" s="15">
        <v>44.18</v>
      </c>
      <c r="H7" s="15">
        <v>42.98</v>
      </c>
      <c r="I7" s="15">
        <f t="shared" si="0"/>
        <v>87.16</v>
      </c>
      <c r="J7" s="17">
        <v>84</v>
      </c>
      <c r="K7" s="7">
        <v>65</v>
      </c>
      <c r="L7" s="15">
        <v>61.12</v>
      </c>
      <c r="M7" s="18">
        <f t="shared" si="1"/>
        <v>91.67999999999999</v>
      </c>
      <c r="N7" s="18"/>
      <c r="O7" s="15"/>
      <c r="P7" s="18">
        <f t="shared" si="2"/>
        <v>387.84</v>
      </c>
      <c r="Q7" s="93">
        <v>3</v>
      </c>
      <c r="R7" s="60"/>
      <c r="S7" s="60"/>
      <c r="T7" s="60"/>
      <c r="U7" s="56"/>
      <c r="V7" s="15"/>
      <c r="W7" s="15"/>
      <c r="X7" s="15"/>
      <c r="Y7" s="15"/>
      <c r="Z7" s="15"/>
      <c r="AA7" s="15"/>
      <c r="AB7" s="70"/>
      <c r="AC7" s="46"/>
    </row>
    <row r="8" spans="1:29" s="9" customFormat="1" ht="13.5" customHeight="1">
      <c r="A8" s="15" t="s">
        <v>53</v>
      </c>
      <c r="B8" s="15" t="s">
        <v>54</v>
      </c>
      <c r="C8" s="60" t="s">
        <v>71</v>
      </c>
      <c r="D8" s="56" t="s">
        <v>32</v>
      </c>
      <c r="E8" s="61" t="s">
        <v>30</v>
      </c>
      <c r="F8" s="17">
        <v>55</v>
      </c>
      <c r="G8" s="15">
        <v>40.6</v>
      </c>
      <c r="H8" s="15">
        <v>39.48</v>
      </c>
      <c r="I8" s="15">
        <f t="shared" si="0"/>
        <v>80.08</v>
      </c>
      <c r="J8" s="17">
        <v>62</v>
      </c>
      <c r="K8" s="7">
        <v>80</v>
      </c>
      <c r="L8" s="15">
        <v>56.1</v>
      </c>
      <c r="M8" s="18">
        <f t="shared" si="1"/>
        <v>84.15</v>
      </c>
      <c r="N8" s="15"/>
      <c r="O8" s="15"/>
      <c r="P8" s="18">
        <f t="shared" si="2"/>
        <v>361.23</v>
      </c>
      <c r="Q8" s="93">
        <v>4</v>
      </c>
      <c r="R8" s="60"/>
      <c r="S8" s="60"/>
      <c r="T8" s="60"/>
      <c r="U8" s="56"/>
      <c r="V8" s="15"/>
      <c r="W8" s="15"/>
      <c r="X8" s="15"/>
      <c r="Y8" s="15"/>
      <c r="Z8" s="15"/>
      <c r="AA8" s="15"/>
      <c r="AB8" s="70"/>
      <c r="AC8" s="46"/>
    </row>
    <row r="9" spans="1:29" s="9" customFormat="1" ht="13.5" customHeight="1">
      <c r="A9" s="15" t="s">
        <v>27</v>
      </c>
      <c r="B9" s="15" t="s">
        <v>28</v>
      </c>
      <c r="C9" s="60" t="s">
        <v>29</v>
      </c>
      <c r="D9" s="56" t="s">
        <v>31</v>
      </c>
      <c r="E9" s="61" t="s">
        <v>30</v>
      </c>
      <c r="F9" s="17">
        <v>55</v>
      </c>
      <c r="G9" s="15">
        <v>47.21</v>
      </c>
      <c r="H9" s="15">
        <v>45.26</v>
      </c>
      <c r="I9" s="15">
        <f t="shared" si="0"/>
        <v>92.47</v>
      </c>
      <c r="J9" s="17">
        <v>66</v>
      </c>
      <c r="K9" s="7">
        <v>45</v>
      </c>
      <c r="L9" s="15">
        <v>49.97</v>
      </c>
      <c r="M9" s="18">
        <f t="shared" si="1"/>
        <v>74.955</v>
      </c>
      <c r="N9" s="15"/>
      <c r="O9" s="15"/>
      <c r="P9" s="18">
        <f t="shared" si="2"/>
        <v>333.425</v>
      </c>
      <c r="Q9" s="93">
        <v>5</v>
      </c>
      <c r="R9" s="60" t="str">
        <f>A9</f>
        <v>Goddäus</v>
      </c>
      <c r="S9" s="60" t="str">
        <f>B9</f>
        <v>Erich</v>
      </c>
      <c r="T9" s="60" t="str">
        <f>C9</f>
        <v>LV Berlin-Brandenburg</v>
      </c>
      <c r="U9" s="56" t="str">
        <f>D9</f>
        <v>VDSF</v>
      </c>
      <c r="V9" s="15" t="str">
        <f>E9</f>
        <v>S</v>
      </c>
      <c r="W9" s="15">
        <v>58.58</v>
      </c>
      <c r="X9" s="15">
        <v>54.36</v>
      </c>
      <c r="Y9" s="15">
        <f>SUM(W9,X9)</f>
        <v>112.94</v>
      </c>
      <c r="Z9" s="15">
        <v>86.76</v>
      </c>
      <c r="AA9" s="15">
        <f>Z9*1.5</f>
        <v>130.14000000000001</v>
      </c>
      <c r="AB9" s="70">
        <f>SUM(P9,Y9,AA9)</f>
        <v>576.505</v>
      </c>
      <c r="AC9" s="46">
        <v>2</v>
      </c>
    </row>
    <row r="10" spans="1:29" s="9" customFormat="1" ht="13.5" customHeight="1">
      <c r="A10" s="67" t="s">
        <v>42</v>
      </c>
      <c r="B10" s="67" t="s">
        <v>41</v>
      </c>
      <c r="C10" s="80" t="s">
        <v>23</v>
      </c>
      <c r="D10" s="81" t="s">
        <v>31</v>
      </c>
      <c r="E10" s="82" t="s">
        <v>30</v>
      </c>
      <c r="F10" s="66">
        <v>20</v>
      </c>
      <c r="G10" s="67">
        <v>32.25</v>
      </c>
      <c r="H10" s="67">
        <v>29.63</v>
      </c>
      <c r="I10" s="67">
        <f t="shared" si="0"/>
        <v>61.879999999999995</v>
      </c>
      <c r="J10" s="66">
        <v>84</v>
      </c>
      <c r="K10" s="69">
        <v>40</v>
      </c>
      <c r="L10" s="67">
        <v>49.04</v>
      </c>
      <c r="M10" s="70">
        <f t="shared" si="1"/>
        <v>73.56</v>
      </c>
      <c r="N10" s="15"/>
      <c r="O10" s="67"/>
      <c r="P10" s="70">
        <f t="shared" si="2"/>
        <v>279.44</v>
      </c>
      <c r="Q10" s="93">
        <v>6</v>
      </c>
      <c r="R10" s="80" t="str">
        <f>A10</f>
        <v>Geisler</v>
      </c>
      <c r="S10" s="80" t="str">
        <f>B10</f>
        <v>Jürgen</v>
      </c>
      <c r="T10" s="60" t="str">
        <f>C10</f>
        <v>SC Borussia Friedr.</v>
      </c>
      <c r="U10" s="56" t="str">
        <f>D10</f>
        <v>VDSF</v>
      </c>
      <c r="V10" s="15" t="s">
        <v>30</v>
      </c>
      <c r="W10" s="67">
        <v>46.88</v>
      </c>
      <c r="X10" s="67">
        <v>44.64</v>
      </c>
      <c r="Y10" s="15">
        <f>SUM(W10,X10)</f>
        <v>91.52000000000001</v>
      </c>
      <c r="Z10" s="67">
        <v>72.43</v>
      </c>
      <c r="AA10" s="15">
        <f>Z10*1.5</f>
        <v>108.64500000000001</v>
      </c>
      <c r="AB10" s="70">
        <f>SUM(P10,Y10,AA10)</f>
        <v>479.605</v>
      </c>
      <c r="AC10" s="46">
        <v>3</v>
      </c>
    </row>
    <row r="11" spans="1:29" s="9" customFormat="1" ht="13.5" customHeight="1">
      <c r="A11" s="15" t="s">
        <v>65</v>
      </c>
      <c r="B11" s="15" t="s">
        <v>66</v>
      </c>
      <c r="C11" s="60" t="s">
        <v>73</v>
      </c>
      <c r="D11" s="56" t="s">
        <v>31</v>
      </c>
      <c r="E11" s="61" t="s">
        <v>30</v>
      </c>
      <c r="F11" s="17"/>
      <c r="G11" s="15"/>
      <c r="H11" s="15"/>
      <c r="I11" s="15"/>
      <c r="J11" s="17">
        <v>74</v>
      </c>
      <c r="K11" s="7">
        <v>60</v>
      </c>
      <c r="L11" s="15">
        <v>36.61</v>
      </c>
      <c r="M11" s="18">
        <f t="shared" si="1"/>
        <v>54.915</v>
      </c>
      <c r="N11" s="18">
        <f>J11+K11+M11</f>
        <v>188.915</v>
      </c>
      <c r="O11" s="15"/>
      <c r="P11" s="18"/>
      <c r="Q11" s="52"/>
      <c r="R11" s="60"/>
      <c r="S11" s="60"/>
      <c r="T11" s="60"/>
      <c r="U11" s="56"/>
      <c r="V11" s="15"/>
      <c r="W11" s="15"/>
      <c r="X11" s="15"/>
      <c r="Y11" s="15"/>
      <c r="Z11" s="15"/>
      <c r="AA11" s="15"/>
      <c r="AB11" s="70"/>
      <c r="AC11" s="15"/>
    </row>
    <row r="12" spans="1:141" s="78" customFormat="1" ht="13.5" customHeight="1">
      <c r="A12" s="83"/>
      <c r="B12" s="83"/>
      <c r="C12" s="84"/>
      <c r="D12" s="85"/>
      <c r="E12" s="86"/>
      <c r="F12" s="77"/>
      <c r="G12" s="76"/>
      <c r="H12" s="87"/>
      <c r="I12" s="76"/>
      <c r="K12" s="77"/>
      <c r="L12" s="76"/>
      <c r="M12" s="79"/>
      <c r="N12" s="18"/>
      <c r="O12" s="88"/>
      <c r="P12" s="79"/>
      <c r="Q12" s="94"/>
      <c r="R12" s="89"/>
      <c r="S12" s="89"/>
      <c r="T12" s="89"/>
      <c r="U12" s="90"/>
      <c r="V12" s="91"/>
      <c r="W12" s="76"/>
      <c r="X12" s="76"/>
      <c r="Y12" s="92"/>
      <c r="Z12" s="76"/>
      <c r="AA12" s="79"/>
      <c r="AB12" s="70"/>
      <c r="AC12" s="88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</row>
    <row r="13" spans="1:141" s="7" customFormat="1" ht="13.5" customHeight="1">
      <c r="A13" s="48" t="s">
        <v>51</v>
      </c>
      <c r="B13" s="48" t="s">
        <v>52</v>
      </c>
      <c r="C13" s="49" t="s">
        <v>23</v>
      </c>
      <c r="D13" s="55" t="s">
        <v>31</v>
      </c>
      <c r="E13" s="50" t="s">
        <v>24</v>
      </c>
      <c r="F13" s="17">
        <v>100</v>
      </c>
      <c r="G13" s="15">
        <v>55.46</v>
      </c>
      <c r="H13" s="16">
        <v>54.19</v>
      </c>
      <c r="I13" s="15">
        <f>SUM(G13,H13)</f>
        <v>109.65</v>
      </c>
      <c r="J13" s="7">
        <v>88</v>
      </c>
      <c r="K13" s="17">
        <v>85</v>
      </c>
      <c r="L13" s="15">
        <v>71.23</v>
      </c>
      <c r="M13" s="18">
        <f>L13*1.5</f>
        <v>106.845</v>
      </c>
      <c r="N13" s="18"/>
      <c r="O13" s="41"/>
      <c r="P13" s="18">
        <f>SUM(F13,I13,J13,K13,M13)</f>
        <v>489.495</v>
      </c>
      <c r="Q13" s="46">
        <v>1</v>
      </c>
      <c r="R13" s="59" t="str">
        <f aca="true" t="shared" si="3" ref="R13:V16">A13</f>
        <v>Gath</v>
      </c>
      <c r="S13" s="59" t="str">
        <f t="shared" si="3"/>
        <v>Benjamin</v>
      </c>
      <c r="T13" s="59" t="str">
        <f t="shared" si="3"/>
        <v>SC Borussia Friedr.</v>
      </c>
      <c r="U13" s="54" t="str">
        <f t="shared" si="3"/>
        <v>VDSF</v>
      </c>
      <c r="V13" s="22" t="str">
        <f t="shared" si="3"/>
        <v>LM</v>
      </c>
      <c r="W13" s="15">
        <v>70.8</v>
      </c>
      <c r="X13" s="15">
        <v>67.27</v>
      </c>
      <c r="Y13" s="34">
        <f>SUM(W13,X13)</f>
        <v>138.07</v>
      </c>
      <c r="Z13" s="15">
        <v>100.82</v>
      </c>
      <c r="AA13" s="18">
        <f>Z13*1.5</f>
        <v>151.23</v>
      </c>
      <c r="AB13" s="18">
        <f>SUM(P13,Y13,AA13)</f>
        <v>778.7950000000001</v>
      </c>
      <c r="AC13" s="46">
        <v>1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</row>
    <row r="14" spans="1:141" s="7" customFormat="1" ht="13.5" customHeight="1">
      <c r="A14" s="48" t="s">
        <v>46</v>
      </c>
      <c r="B14" s="48" t="s">
        <v>47</v>
      </c>
      <c r="C14" s="49" t="s">
        <v>23</v>
      </c>
      <c r="D14" s="55" t="s">
        <v>31</v>
      </c>
      <c r="E14" s="50" t="s">
        <v>24</v>
      </c>
      <c r="F14" s="17">
        <v>85</v>
      </c>
      <c r="G14" s="15">
        <v>51.6</v>
      </c>
      <c r="H14" s="16">
        <v>46.95</v>
      </c>
      <c r="I14" s="15">
        <f>SUM(G14,H14)</f>
        <v>98.55000000000001</v>
      </c>
      <c r="J14" s="7">
        <v>94</v>
      </c>
      <c r="K14" s="17">
        <v>95</v>
      </c>
      <c r="L14" s="15">
        <v>69.4</v>
      </c>
      <c r="M14" s="18">
        <f>L14*1.5</f>
        <v>104.10000000000001</v>
      </c>
      <c r="N14" s="18"/>
      <c r="O14" s="41"/>
      <c r="P14" s="18">
        <f>SUM(F14,I14,J14,K14,M14)</f>
        <v>476.65000000000003</v>
      </c>
      <c r="Q14" s="46">
        <v>2</v>
      </c>
      <c r="R14" s="59" t="str">
        <f t="shared" si="3"/>
        <v>Weigel</v>
      </c>
      <c r="S14" s="59" t="str">
        <f t="shared" si="3"/>
        <v>Thomas</v>
      </c>
      <c r="T14" s="59" t="str">
        <f t="shared" si="3"/>
        <v>SC Borussia Friedr.</v>
      </c>
      <c r="U14" s="54" t="str">
        <f t="shared" si="3"/>
        <v>VDSF</v>
      </c>
      <c r="V14" s="22" t="str">
        <f t="shared" si="3"/>
        <v>LM</v>
      </c>
      <c r="W14" s="15">
        <v>69.27</v>
      </c>
      <c r="X14" s="15">
        <v>64.63</v>
      </c>
      <c r="Y14" s="34">
        <f>SUM(W14,X14)</f>
        <v>133.89999999999998</v>
      </c>
      <c r="Z14" s="15">
        <v>97.81</v>
      </c>
      <c r="AA14" s="18">
        <f>Z14*1.5</f>
        <v>146.715</v>
      </c>
      <c r="AB14" s="18">
        <f>SUM(P14,Y14,AA14)</f>
        <v>757.265</v>
      </c>
      <c r="AC14" s="46">
        <v>2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</row>
    <row r="15" spans="1:141" s="7" customFormat="1" ht="13.5" customHeight="1">
      <c r="A15" s="48" t="s">
        <v>21</v>
      </c>
      <c r="B15" s="48" t="s">
        <v>22</v>
      </c>
      <c r="C15" s="49" t="s">
        <v>23</v>
      </c>
      <c r="D15" s="55" t="s">
        <v>31</v>
      </c>
      <c r="E15" s="50" t="s">
        <v>24</v>
      </c>
      <c r="F15" s="17">
        <v>60</v>
      </c>
      <c r="G15" s="15">
        <v>57.27</v>
      </c>
      <c r="H15" s="16">
        <v>54.82</v>
      </c>
      <c r="I15" s="15">
        <f>SUM(G15,H15)</f>
        <v>112.09</v>
      </c>
      <c r="J15" s="7">
        <v>98</v>
      </c>
      <c r="K15" s="17">
        <v>65</v>
      </c>
      <c r="L15" s="15">
        <v>69.27</v>
      </c>
      <c r="M15" s="18">
        <f>L15*1.5</f>
        <v>103.905</v>
      </c>
      <c r="N15" s="18"/>
      <c r="O15" s="41"/>
      <c r="P15" s="18">
        <f>SUM(F15,I15,J15,K15,M15)</f>
        <v>438.995</v>
      </c>
      <c r="Q15" s="46">
        <v>3</v>
      </c>
      <c r="R15" s="59" t="str">
        <f t="shared" si="3"/>
        <v>Wagner</v>
      </c>
      <c r="S15" s="59" t="str">
        <f t="shared" si="3"/>
        <v>Frank</v>
      </c>
      <c r="T15" s="59" t="str">
        <f t="shared" si="3"/>
        <v>SC Borussia Friedr.</v>
      </c>
      <c r="U15" s="54" t="str">
        <f t="shared" si="3"/>
        <v>VDSF</v>
      </c>
      <c r="V15" s="22" t="str">
        <f t="shared" si="3"/>
        <v>LM</v>
      </c>
      <c r="W15" s="15">
        <v>76.48</v>
      </c>
      <c r="X15" s="15">
        <v>70.53</v>
      </c>
      <c r="Y15" s="34">
        <f>SUM(W15,X15)</f>
        <v>147.01</v>
      </c>
      <c r="Z15" s="15">
        <v>101.54</v>
      </c>
      <c r="AA15" s="18">
        <f>Z15*1.5</f>
        <v>152.31</v>
      </c>
      <c r="AB15" s="18">
        <f>SUM(P15,Y15,AA15)</f>
        <v>738.315</v>
      </c>
      <c r="AC15" s="46">
        <v>3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</row>
    <row r="16" spans="1:141" s="7" customFormat="1" ht="13.5" customHeight="1">
      <c r="A16" s="48" t="s">
        <v>45</v>
      </c>
      <c r="B16" s="48" t="s">
        <v>55</v>
      </c>
      <c r="C16" s="49" t="s">
        <v>40</v>
      </c>
      <c r="D16" s="55" t="s">
        <v>31</v>
      </c>
      <c r="E16" s="50" t="s">
        <v>24</v>
      </c>
      <c r="F16" s="17">
        <v>55</v>
      </c>
      <c r="G16" s="15">
        <v>51.15</v>
      </c>
      <c r="H16" s="16">
        <v>50.45</v>
      </c>
      <c r="I16" s="15">
        <f>SUM(G16,H16)</f>
        <v>101.6</v>
      </c>
      <c r="J16" s="7">
        <v>96</v>
      </c>
      <c r="K16" s="17">
        <v>75</v>
      </c>
      <c r="L16" s="15">
        <v>68.34</v>
      </c>
      <c r="M16" s="18">
        <f>L16*1.5</f>
        <v>102.51</v>
      </c>
      <c r="N16" s="18"/>
      <c r="O16" s="41"/>
      <c r="P16" s="18">
        <f>SUM(F16,I16,J16,K16,M16)</f>
        <v>430.11</v>
      </c>
      <c r="Q16" s="46">
        <v>4</v>
      </c>
      <c r="R16" s="59" t="str">
        <f t="shared" si="3"/>
        <v>Joachim</v>
      </c>
      <c r="S16" s="59" t="str">
        <f t="shared" si="3"/>
        <v>Eric</v>
      </c>
      <c r="T16" s="59" t="str">
        <f t="shared" si="3"/>
        <v>CC Peitz</v>
      </c>
      <c r="U16" s="54" t="str">
        <f t="shared" si="3"/>
        <v>VDSF</v>
      </c>
      <c r="V16" s="22" t="str">
        <f t="shared" si="3"/>
        <v>LM</v>
      </c>
      <c r="W16" s="15">
        <v>69.68</v>
      </c>
      <c r="X16" s="15">
        <v>68.26</v>
      </c>
      <c r="Y16" s="34">
        <f>SUM(W16,X16)</f>
        <v>137.94</v>
      </c>
      <c r="Z16" s="15">
        <v>100.87</v>
      </c>
      <c r="AA16" s="18">
        <f>Z16*1.5</f>
        <v>151.305</v>
      </c>
      <c r="AB16" s="18">
        <f>SUM(P16,Y16,AA16)</f>
        <v>719.355</v>
      </c>
      <c r="AC16" s="46">
        <v>4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</row>
    <row r="17" spans="1:141" s="7" customFormat="1" ht="13.5" customHeight="1">
      <c r="A17" s="48" t="s">
        <v>25</v>
      </c>
      <c r="B17" s="48" t="s">
        <v>34</v>
      </c>
      <c r="C17" s="49" t="s">
        <v>26</v>
      </c>
      <c r="D17" s="55" t="s">
        <v>32</v>
      </c>
      <c r="E17" s="50" t="s">
        <v>24</v>
      </c>
      <c r="F17" s="17">
        <v>75</v>
      </c>
      <c r="G17" s="15">
        <v>47.97</v>
      </c>
      <c r="H17" s="16">
        <v>46.58</v>
      </c>
      <c r="I17" s="15">
        <f>SUM(G17,H17)</f>
        <v>94.55</v>
      </c>
      <c r="J17" s="7">
        <v>82</v>
      </c>
      <c r="K17" s="17">
        <v>55</v>
      </c>
      <c r="L17" s="15">
        <v>73.11</v>
      </c>
      <c r="M17" s="18">
        <f>L17*1.5</f>
        <v>109.66499999999999</v>
      </c>
      <c r="N17" s="18"/>
      <c r="O17" s="41"/>
      <c r="P17" s="18">
        <f>SUM(F17,I17,J17,K17,M17)</f>
        <v>416.21500000000003</v>
      </c>
      <c r="Q17" s="46">
        <v>5</v>
      </c>
      <c r="R17" s="59"/>
      <c r="S17" s="59"/>
      <c r="T17" s="59"/>
      <c r="U17" s="54"/>
      <c r="V17" s="22"/>
      <c r="W17" s="15"/>
      <c r="X17" s="15"/>
      <c r="Y17" s="34"/>
      <c r="Z17" s="15"/>
      <c r="AA17" s="18"/>
      <c r="AB17" s="18"/>
      <c r="AC17" s="4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</row>
    <row r="18" spans="1:29" s="12" customFormat="1" ht="13.5" customHeight="1">
      <c r="A18" s="48"/>
      <c r="B18" s="48"/>
      <c r="C18" s="49"/>
      <c r="D18" s="55"/>
      <c r="E18" s="50"/>
      <c r="F18" s="17"/>
      <c r="G18" s="15"/>
      <c r="H18" s="16"/>
      <c r="I18" s="15"/>
      <c r="J18" s="17"/>
      <c r="K18" s="17"/>
      <c r="L18" s="15"/>
      <c r="M18" s="18"/>
      <c r="N18" s="18"/>
      <c r="O18" s="42"/>
      <c r="P18" s="18"/>
      <c r="Q18" s="46"/>
      <c r="R18" s="59"/>
      <c r="S18" s="59"/>
      <c r="T18" s="59"/>
      <c r="U18" s="54"/>
      <c r="V18" s="22"/>
      <c r="W18" s="15"/>
      <c r="X18" s="15"/>
      <c r="Y18" s="34"/>
      <c r="Z18" s="15"/>
      <c r="AA18" s="18"/>
      <c r="AB18" s="18"/>
      <c r="AC18" s="42"/>
    </row>
    <row r="19" spans="1:29" s="12" customFormat="1" ht="13.5" customHeight="1">
      <c r="A19" s="48" t="s">
        <v>43</v>
      </c>
      <c r="B19" s="48" t="s">
        <v>44</v>
      </c>
      <c r="C19" s="49" t="s">
        <v>40</v>
      </c>
      <c r="D19" s="55" t="s">
        <v>31</v>
      </c>
      <c r="E19" s="50" t="s">
        <v>35</v>
      </c>
      <c r="F19" s="17">
        <v>80</v>
      </c>
      <c r="G19" s="15">
        <v>49.73</v>
      </c>
      <c r="H19" s="16">
        <v>47.17</v>
      </c>
      <c r="I19" s="15">
        <f>SUM(G19,H19)</f>
        <v>96.9</v>
      </c>
      <c r="J19" s="7">
        <v>86</v>
      </c>
      <c r="K19" s="7">
        <v>50</v>
      </c>
      <c r="L19" s="15">
        <v>57.98</v>
      </c>
      <c r="M19" s="18">
        <f>L19*1.5</f>
        <v>86.97</v>
      </c>
      <c r="N19" s="18"/>
      <c r="O19" s="41"/>
      <c r="P19" s="18">
        <f>SUM(F19,I19,J19,K19,M19)</f>
        <v>399.87</v>
      </c>
      <c r="Q19" s="46">
        <v>1</v>
      </c>
      <c r="R19" s="49"/>
      <c r="S19" s="49"/>
      <c r="T19" s="49"/>
      <c r="U19" s="55"/>
      <c r="V19" s="50"/>
      <c r="W19" s="15"/>
      <c r="X19" s="15"/>
      <c r="Y19" s="34"/>
      <c r="Z19" s="15"/>
      <c r="AA19" s="18"/>
      <c r="AB19" s="18"/>
      <c r="AC19" s="42"/>
    </row>
    <row r="20" spans="1:141" s="7" customFormat="1" ht="13.5" customHeight="1">
      <c r="A20" s="48"/>
      <c r="B20" s="48"/>
      <c r="C20" s="49"/>
      <c r="D20" s="55"/>
      <c r="E20" s="50"/>
      <c r="F20" s="17"/>
      <c r="G20" s="15"/>
      <c r="H20" s="16"/>
      <c r="I20" s="15"/>
      <c r="J20" s="17"/>
      <c r="K20" s="17"/>
      <c r="L20" s="15"/>
      <c r="M20" s="18"/>
      <c r="N20" s="18"/>
      <c r="O20" s="42"/>
      <c r="P20" s="18"/>
      <c r="Q20" s="46"/>
      <c r="R20" s="59"/>
      <c r="S20" s="59"/>
      <c r="T20" s="59"/>
      <c r="U20" s="54"/>
      <c r="V20" s="22"/>
      <c r="W20" s="15"/>
      <c r="X20" s="15"/>
      <c r="Y20" s="34"/>
      <c r="Z20" s="15"/>
      <c r="AA20" s="18"/>
      <c r="AB20" s="18"/>
      <c r="AC20" s="4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141" s="7" customFormat="1" ht="13.5" customHeight="1">
      <c r="A21" s="48" t="s">
        <v>59</v>
      </c>
      <c r="B21" s="48" t="s">
        <v>60</v>
      </c>
      <c r="C21" s="49" t="s">
        <v>61</v>
      </c>
      <c r="D21" s="55" t="s">
        <v>31</v>
      </c>
      <c r="E21" s="50" t="s">
        <v>36</v>
      </c>
      <c r="F21" s="17"/>
      <c r="G21" s="15"/>
      <c r="H21" s="16"/>
      <c r="I21" s="15"/>
      <c r="J21" s="7">
        <v>60</v>
      </c>
      <c r="K21" s="17">
        <v>40</v>
      </c>
      <c r="L21" s="15">
        <v>54.59</v>
      </c>
      <c r="M21" s="18">
        <f>L21*1.5</f>
        <v>81.885</v>
      </c>
      <c r="N21" s="18">
        <f>J21+K21+M21</f>
        <v>181.885</v>
      </c>
      <c r="O21" s="46">
        <v>1</v>
      </c>
      <c r="P21" s="18"/>
      <c r="Q21" s="46"/>
      <c r="R21" s="59"/>
      <c r="S21" s="59"/>
      <c r="T21" s="59"/>
      <c r="U21" s="54"/>
      <c r="V21" s="22"/>
      <c r="W21" s="15"/>
      <c r="X21" s="15"/>
      <c r="Y21" s="34"/>
      <c r="Z21" s="15"/>
      <c r="AA21" s="18"/>
      <c r="AB21" s="18"/>
      <c r="AC21" s="4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</row>
    <row r="22" spans="1:141" s="7" customFormat="1" ht="13.5" customHeight="1">
      <c r="A22" s="48" t="s">
        <v>64</v>
      </c>
      <c r="B22" s="48" t="s">
        <v>69</v>
      </c>
      <c r="C22" s="49" t="s">
        <v>72</v>
      </c>
      <c r="D22" s="55" t="s">
        <v>32</v>
      </c>
      <c r="E22" s="50" t="s">
        <v>36</v>
      </c>
      <c r="F22" s="17"/>
      <c r="G22" s="15"/>
      <c r="H22" s="16"/>
      <c r="I22" s="15"/>
      <c r="J22" s="7">
        <v>38</v>
      </c>
      <c r="K22" s="17">
        <v>40</v>
      </c>
      <c r="L22" s="15">
        <v>40.01</v>
      </c>
      <c r="M22" s="18">
        <f>L22*1.5</f>
        <v>60.015</v>
      </c>
      <c r="N22" s="18">
        <f>J22+K22+M22</f>
        <v>138.015</v>
      </c>
      <c r="O22" s="46">
        <v>2</v>
      </c>
      <c r="P22" s="18"/>
      <c r="Q22" s="46"/>
      <c r="R22" s="59"/>
      <c r="S22" s="59"/>
      <c r="T22" s="59"/>
      <c r="U22" s="54"/>
      <c r="V22" s="22"/>
      <c r="W22" s="15"/>
      <c r="X22" s="15"/>
      <c r="Y22" s="34"/>
      <c r="Z22" s="15"/>
      <c r="AA22" s="18"/>
      <c r="AB22" s="18"/>
      <c r="AC22" s="41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1:141" s="7" customFormat="1" ht="13.5" customHeight="1">
      <c r="A23" s="40"/>
      <c r="B23" s="37"/>
      <c r="C23" s="37"/>
      <c r="D23" s="57"/>
      <c r="E23" s="39"/>
      <c r="F23" s="17"/>
      <c r="G23" s="15"/>
      <c r="H23" s="16"/>
      <c r="I23" s="15"/>
      <c r="J23" s="17"/>
      <c r="K23" s="17"/>
      <c r="L23" s="15"/>
      <c r="M23" s="18"/>
      <c r="N23" s="18"/>
      <c r="O23" s="42"/>
      <c r="P23" s="18"/>
      <c r="Q23" s="46"/>
      <c r="R23" s="59"/>
      <c r="S23" s="59"/>
      <c r="T23" s="59"/>
      <c r="U23" s="54"/>
      <c r="V23" s="22"/>
      <c r="W23" s="15"/>
      <c r="X23" s="15"/>
      <c r="Y23" s="34"/>
      <c r="Z23" s="15"/>
      <c r="AA23" s="18"/>
      <c r="AB23" s="18"/>
      <c r="AC23" s="4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1:141" s="7" customFormat="1" ht="13.5" customHeight="1">
      <c r="A24" s="48" t="s">
        <v>62</v>
      </c>
      <c r="B24" s="48" t="s">
        <v>63</v>
      </c>
      <c r="C24" s="49" t="s">
        <v>70</v>
      </c>
      <c r="D24" s="55" t="s">
        <v>32</v>
      </c>
      <c r="E24" s="50" t="s">
        <v>50</v>
      </c>
      <c r="F24" s="17"/>
      <c r="G24" s="15"/>
      <c r="H24" s="16"/>
      <c r="I24" s="15"/>
      <c r="J24" s="17">
        <v>68</v>
      </c>
      <c r="K24" s="17">
        <v>15</v>
      </c>
      <c r="L24" s="15">
        <v>53.02</v>
      </c>
      <c r="M24" s="18">
        <f>L24*1.5</f>
        <v>79.53</v>
      </c>
      <c r="N24" s="18">
        <f>J24+K24+M24</f>
        <v>162.53</v>
      </c>
      <c r="O24" s="46">
        <v>1</v>
      </c>
      <c r="P24" s="18"/>
      <c r="Q24" s="46"/>
      <c r="R24" s="59"/>
      <c r="S24" s="59"/>
      <c r="T24" s="59"/>
      <c r="U24" s="54"/>
      <c r="V24" s="22"/>
      <c r="W24" s="15"/>
      <c r="X24" s="15"/>
      <c r="Y24" s="34"/>
      <c r="Z24" s="15"/>
      <c r="AA24" s="18"/>
      <c r="AB24" s="18"/>
      <c r="AC24" s="4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141" s="7" customFormat="1" ht="13.5" customHeight="1">
      <c r="A25" s="48"/>
      <c r="B25" s="48"/>
      <c r="C25" s="37"/>
      <c r="D25" s="57"/>
      <c r="E25" s="50"/>
      <c r="F25" s="17"/>
      <c r="G25" s="15"/>
      <c r="H25" s="16"/>
      <c r="I25" s="15"/>
      <c r="J25" s="17"/>
      <c r="K25" s="17"/>
      <c r="L25" s="15"/>
      <c r="M25" s="18"/>
      <c r="N25" s="18"/>
      <c r="O25" s="46"/>
      <c r="P25" s="18"/>
      <c r="Q25" s="46"/>
      <c r="R25" s="59"/>
      <c r="S25" s="59"/>
      <c r="T25" s="59"/>
      <c r="U25" s="54"/>
      <c r="V25" s="22"/>
      <c r="W25" s="15"/>
      <c r="X25" s="15"/>
      <c r="Y25" s="34"/>
      <c r="Z25" s="15"/>
      <c r="AA25" s="18"/>
      <c r="AB25" s="18"/>
      <c r="AC25" s="4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</row>
    <row r="26" spans="1:141" s="7" customFormat="1" ht="13.5" customHeight="1">
      <c r="A26" s="48" t="s">
        <v>48</v>
      </c>
      <c r="B26" s="48" t="s">
        <v>49</v>
      </c>
      <c r="C26" s="49" t="s">
        <v>23</v>
      </c>
      <c r="D26" s="55" t="s">
        <v>31</v>
      </c>
      <c r="E26" s="50" t="s">
        <v>37</v>
      </c>
      <c r="F26" s="17"/>
      <c r="G26" s="15"/>
      <c r="H26" s="16"/>
      <c r="I26" s="15"/>
      <c r="J26" s="17">
        <v>68</v>
      </c>
      <c r="K26" s="17">
        <v>50</v>
      </c>
      <c r="L26" s="15">
        <v>42.47</v>
      </c>
      <c r="M26" s="18">
        <f>L26*1.5</f>
        <v>63.705</v>
      </c>
      <c r="N26" s="18">
        <f>J26+K26+M26</f>
        <v>181.70499999999998</v>
      </c>
      <c r="O26" s="46">
        <v>1</v>
      </c>
      <c r="P26" s="18"/>
      <c r="Q26" s="46"/>
      <c r="R26" s="59"/>
      <c r="S26" s="59"/>
      <c r="T26" s="59"/>
      <c r="U26" s="54"/>
      <c r="V26" s="22"/>
      <c r="W26" s="15"/>
      <c r="X26" s="15"/>
      <c r="Y26" s="34"/>
      <c r="Z26" s="15"/>
      <c r="AA26" s="18"/>
      <c r="AB26" s="18"/>
      <c r="AC26" s="4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</row>
  </sheetData>
  <sheetProtection/>
  <mergeCells count="9">
    <mergeCell ref="N3:O3"/>
    <mergeCell ref="L3:M3"/>
    <mergeCell ref="G3:I3"/>
    <mergeCell ref="A1:K1"/>
    <mergeCell ref="W3:Y3"/>
    <mergeCell ref="Z3:AA3"/>
    <mergeCell ref="P3:Q3"/>
    <mergeCell ref="R1:AC1"/>
    <mergeCell ref="AB3:AC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2012-07-08T14:04:31Z</cp:lastPrinted>
  <dcterms:created xsi:type="dcterms:W3CDTF">2000-04-20T06:06:45Z</dcterms:created>
  <dcterms:modified xsi:type="dcterms:W3CDTF">2012-07-08T14:05:07Z</dcterms:modified>
  <cp:category/>
  <cp:version/>
  <cp:contentType/>
  <cp:contentStatus/>
</cp:coreProperties>
</file>