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2535" windowWidth="16800" windowHeight="11145" activeTab="0"/>
  </bookViews>
  <sheets>
    <sheet name="LM S LD" sheetId="1" r:id="rId1"/>
    <sheet name="Tabelle1" sheetId="2" r:id="rId2"/>
    <sheet name="Tabelle2" sheetId="3" r:id="rId3"/>
  </sheets>
  <definedNames/>
  <calcPr fullCalcOnLoad="1"/>
</workbook>
</file>

<file path=xl/sharedStrings.xml><?xml version="1.0" encoding="utf-8"?>
<sst xmlns="http://schemas.openxmlformats.org/spreadsheetml/2006/main" count="133" uniqueCount="82">
  <si>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</si>
  <si>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</si>
  <si>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</si>
  <si>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</si>
  <si>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</si>
  <si>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</si>
  <si>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</si>
  <si>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</si>
  <si>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</si>
  <si>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</si>
  <si>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</si>
  <si>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</si>
  <si>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</si>
  <si>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</si>
  <si>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</si>
  <si>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</si>
  <si>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</si>
  <si>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</si>
  <si>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</si>
  <si>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</si>
  <si>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</si>
  <si>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</si>
  <si>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</si>
  <si>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</si>
  <si>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</si>
  <si>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</si>
  <si>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</si>
  <si>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</si>
  <si>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</si>
  <si>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AF Hohenschönhausen</t>
  </si>
  <si>
    <t>Wagner</t>
  </si>
  <si>
    <t>Frank</t>
  </si>
  <si>
    <t>S</t>
  </si>
  <si>
    <t>OG Hessenwinkel</t>
  </si>
  <si>
    <t>Manfred</t>
  </si>
  <si>
    <t>Reiß</t>
  </si>
  <si>
    <t>LD</t>
  </si>
  <si>
    <t>Musial</t>
  </si>
  <si>
    <t>Volker</t>
  </si>
  <si>
    <t>Hüter</t>
  </si>
  <si>
    <t>Torsten</t>
  </si>
  <si>
    <t>Zimmermann</t>
  </si>
  <si>
    <t>Britta</t>
  </si>
  <si>
    <t>Oelke</t>
  </si>
  <si>
    <t>Heinz</t>
  </si>
  <si>
    <t>Behlert</t>
  </si>
  <si>
    <t>Detlef</t>
  </si>
  <si>
    <t>AF Wendenschloss</t>
  </si>
  <si>
    <t>Demin</t>
  </si>
  <si>
    <t>Eugen</t>
  </si>
  <si>
    <t>Heine</t>
  </si>
  <si>
    <t>Jens</t>
  </si>
  <si>
    <t>Winter</t>
  </si>
  <si>
    <t>Harald</t>
  </si>
  <si>
    <t>Neumann</t>
  </si>
  <si>
    <t>Peter</t>
  </si>
  <si>
    <t>Geisler</t>
  </si>
  <si>
    <t>Jürgen</t>
  </si>
  <si>
    <t>Frahm</t>
  </si>
  <si>
    <t>Julien</t>
  </si>
  <si>
    <t>DJM</t>
  </si>
  <si>
    <t>DAV LV Berlin</t>
  </si>
  <si>
    <t>Ergebnisliste Berliner Castingsport Meisterschaften vom 20. - 21. 06. 2020, Sportforum Berlin</t>
  </si>
  <si>
    <t>VDSF Berlin-Brand.</t>
  </si>
  <si>
    <t>Nowak</t>
  </si>
  <si>
    <t>Lutz</t>
  </si>
  <si>
    <t>Gelbke</t>
  </si>
  <si>
    <t>S4</t>
  </si>
  <si>
    <t>S1</t>
  </si>
  <si>
    <t>Weigel</t>
  </si>
  <si>
    <t>Thomas</t>
  </si>
  <si>
    <t>S3</t>
  </si>
  <si>
    <t>G</t>
  </si>
  <si>
    <t>Bernd</t>
  </si>
  <si>
    <t>Sven</t>
  </si>
  <si>
    <t>FK</t>
  </si>
  <si>
    <t>Graf</t>
  </si>
  <si>
    <t>Herbert</t>
  </si>
  <si>
    <t>AV Edelfisch</t>
  </si>
  <si>
    <t>Ausschreibung wurde durch DAFV genehmigt.</t>
  </si>
  <si>
    <t>DAFV Castingsportreferent</t>
  </si>
  <si>
    <t xml:space="preserve">Nr.: 06 /2020 gez.: Wolfgang Feige-Lorenz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</si>
</sst>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[$€]#,##0.00_);[Red]\([$€]#,##0.00\)"/>
    <numFmt numFmtId="166" formatCode="_-* #,##0.00\ [$€-1]_-;\-* #,##0.00\ [$€-1]_-;_-* &quot;-&quot;??\ [$€-1]_-"/>
  </numFmts>
  <fonts count="6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 Narrow"/>
      <family val="2"/>
    </font>
    <font>
      <sz val="8"/>
      <name val="MS Sans Serif"/>
      <family val="2"/>
    </font>
    <font>
      <sz val="9"/>
      <color indexed="50"/>
      <name val="Arial"/>
      <family val="2"/>
    </font>
    <font>
      <sz val="9"/>
      <color indexed="51"/>
      <name val="Arial"/>
      <family val="2"/>
    </font>
    <font>
      <b/>
      <sz val="9"/>
      <color indexed="60"/>
      <name val="Arial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FF0000"/>
      <name val="Arial"/>
      <family val="2"/>
    </font>
    <font>
      <sz val="9"/>
      <color rgb="FFFFC000"/>
      <name val="Arial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11"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shrinkToFit="1"/>
      <protection/>
    </xf>
    <xf numFmtId="3" fontId="6" fillId="0" borderId="10" xfId="0" applyNumberFormat="1" applyFont="1" applyFill="1" applyBorder="1" applyAlignment="1" applyProtection="1">
      <alignment shrinkToFit="1"/>
      <protection/>
    </xf>
    <xf numFmtId="164" fontId="6" fillId="0" borderId="1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3" fontId="6" fillId="0" borderId="10" xfId="0" applyNumberFormat="1" applyFont="1" applyFill="1" applyBorder="1" applyAlignment="1" applyProtection="1">
      <alignment horizontal="center" shrinkToFit="1"/>
      <protection/>
    </xf>
    <xf numFmtId="164" fontId="6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4" fontId="6" fillId="0" borderId="10" xfId="0" applyNumberFormat="1" applyFont="1" applyFill="1" applyBorder="1" applyAlignment="1" applyProtection="1">
      <alignment horizontal="center" shrinkToFit="1"/>
      <protection/>
    </xf>
    <xf numFmtId="2" fontId="6" fillId="0" borderId="10" xfId="0" applyNumberFormat="1" applyFont="1" applyFill="1" applyBorder="1" applyAlignment="1" applyProtection="1">
      <alignment horizontal="center"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6" fillId="0" borderId="10" xfId="0" applyNumberFormat="1" applyFont="1" applyFill="1" applyBorder="1" applyAlignment="1" applyProtection="1">
      <alignment horizontal="right" shrinkToFit="1"/>
      <protection/>
    </xf>
    <xf numFmtId="4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6" fillId="0" borderId="10" xfId="0" applyNumberFormat="1" applyFont="1" applyFill="1" applyBorder="1" applyAlignment="1" applyProtection="1">
      <alignment/>
      <protection/>
    </xf>
    <xf numFmtId="2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4" fontId="6" fillId="0" borderId="1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3" fontId="17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shrinkToFit="1"/>
    </xf>
    <xf numFmtId="0" fontId="6" fillId="0" borderId="11" xfId="0" applyFont="1" applyFill="1" applyBorder="1" applyAlignment="1">
      <alignment horizontal="left" shrinkToFit="1"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shrinkToFit="1"/>
      <protection/>
    </xf>
    <xf numFmtId="0" fontId="14" fillId="33" borderId="13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 applyProtection="1">
      <alignment horizontal="center"/>
      <protection/>
    </xf>
    <xf numFmtId="4" fontId="6" fillId="33" borderId="10" xfId="0" applyNumberFormat="1" applyFont="1" applyFill="1" applyBorder="1" applyAlignment="1" applyProtection="1">
      <alignment/>
      <protection/>
    </xf>
    <xf numFmtId="2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164" fontId="6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shrinkToFit="1"/>
      <protection/>
    </xf>
    <xf numFmtId="4" fontId="6" fillId="33" borderId="10" xfId="0" applyNumberFormat="1" applyFont="1" applyFill="1" applyBorder="1" applyAlignment="1" applyProtection="1">
      <alignment horizontal="right"/>
      <protection/>
    </xf>
    <xf numFmtId="0" fontId="15" fillId="33" borderId="10" xfId="0" applyNumberFormat="1" applyFont="1" applyFill="1" applyBorder="1" applyAlignment="1" applyProtection="1">
      <alignment horizontal="center"/>
      <protection/>
    </xf>
    <xf numFmtId="3" fontId="6" fillId="33" borderId="10" xfId="0" applyNumberFormat="1" applyFon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6" fillId="33" borderId="12" xfId="0" applyNumberFormat="1" applyFont="1" applyFill="1" applyBorder="1" applyAlignment="1" applyProtection="1">
      <alignment shrinkToFit="1"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58" fillId="0" borderId="10" xfId="0" applyNumberFormat="1" applyFont="1" applyFill="1" applyBorder="1" applyAlignment="1" applyProtection="1">
      <alignment horizontal="center"/>
      <protection/>
    </xf>
    <xf numFmtId="3" fontId="58" fillId="0" borderId="10" xfId="0" applyNumberFormat="1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>
      <alignment horizontal="center"/>
    </xf>
    <xf numFmtId="3" fontId="13" fillId="0" borderId="10" xfId="0" applyNumberFormat="1" applyFont="1" applyFill="1" applyBorder="1" applyAlignment="1" applyProtection="1">
      <alignment horizontal="center"/>
      <protection/>
    </xf>
    <xf numFmtId="0" fontId="58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0" fontId="59" fillId="33" borderId="13" xfId="0" applyFont="1" applyFill="1" applyBorder="1" applyAlignment="1">
      <alignment horizontal="left" shrinkToFit="1"/>
    </xf>
    <xf numFmtId="0" fontId="59" fillId="0" borderId="11" xfId="0" applyFont="1" applyFill="1" applyBorder="1" applyAlignment="1">
      <alignment horizontal="left" shrinkToFit="1"/>
    </xf>
    <xf numFmtId="3" fontId="60" fillId="0" borderId="10" xfId="0" applyNumberFormat="1" applyFont="1" applyFill="1" applyBorder="1" applyAlignment="1" applyProtection="1">
      <alignment horizontal="center" shrinkToFit="1"/>
      <protection/>
    </xf>
    <xf numFmtId="3" fontId="14" fillId="0" borderId="10" xfId="0" applyNumberFormat="1" applyFont="1" applyFill="1" applyBorder="1" applyAlignment="1" applyProtection="1">
      <alignment horizontal="center" shrinkToFit="1"/>
      <protection/>
    </xf>
    <xf numFmtId="0" fontId="60" fillId="0" borderId="10" xfId="0" applyNumberFormat="1" applyFont="1" applyFill="1" applyBorder="1" applyAlignment="1" applyProtection="1">
      <alignment horizontal="center" shrinkToFit="1"/>
      <protection/>
    </xf>
    <xf numFmtId="0" fontId="14" fillId="0" borderId="10" xfId="0" applyNumberFormat="1" applyFont="1" applyFill="1" applyBorder="1" applyAlignment="1" applyProtection="1">
      <alignment horizontal="center" shrinkToFit="1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61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>
      <alignment horizontal="left"/>
    </xf>
    <xf numFmtId="0" fontId="62" fillId="0" borderId="10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 shrinkToFit="1"/>
      <protection/>
    </xf>
    <xf numFmtId="164" fontId="6" fillId="0" borderId="12" xfId="0" applyNumberFormat="1" applyFont="1" applyFill="1" applyBorder="1" applyAlignment="1" applyProtection="1">
      <alignment horizontal="center" shrinkToFit="1"/>
      <protection/>
    </xf>
    <xf numFmtId="4" fontId="6" fillId="0" borderId="11" xfId="0" applyNumberFormat="1" applyFont="1" applyFill="1" applyBorder="1" applyAlignment="1" applyProtection="1">
      <alignment horizontal="center" shrinkToFit="1"/>
      <protection/>
    </xf>
    <xf numFmtId="4" fontId="6" fillId="0" borderId="15" xfId="0" applyNumberFormat="1" applyFont="1" applyFill="1" applyBorder="1" applyAlignment="1" applyProtection="1">
      <alignment horizontal="center" shrinkToFit="1"/>
      <protection/>
    </xf>
    <xf numFmtId="4" fontId="6" fillId="0" borderId="12" xfId="0" applyNumberFormat="1" applyFont="1" applyFill="1" applyBorder="1" applyAlignment="1" applyProtection="1">
      <alignment horizontal="center" shrinkToFit="1"/>
      <protection/>
    </xf>
    <xf numFmtId="3" fontId="6" fillId="0" borderId="11" xfId="0" applyNumberFormat="1" applyFont="1" applyFill="1" applyBorder="1" applyAlignment="1" applyProtection="1">
      <alignment horizontal="center" shrinkToFit="1"/>
      <protection/>
    </xf>
    <xf numFmtId="3" fontId="6" fillId="0" borderId="12" xfId="0" applyNumberFormat="1" applyFont="1" applyFill="1" applyBorder="1" applyAlignment="1" applyProtection="1">
      <alignment horizontal="center" shrinkToFit="1"/>
      <protection/>
    </xf>
    <xf numFmtId="4" fontId="12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shrinkToFit="1"/>
      <protection/>
    </xf>
    <xf numFmtId="0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="105" zoomScaleNormal="105" zoomScalePageLayoutView="0" workbookViewId="0" topLeftCell="A1">
      <selection activeCell="R15" sqref="R15"/>
    </sheetView>
  </sheetViews>
  <sheetFormatPr defaultColWidth="10.00390625" defaultRowHeight="12.75"/>
  <cols>
    <col min="1" max="1" width="10.57421875" style="45" customWidth="1"/>
    <col min="2" max="2" width="10.140625" style="45" customWidth="1"/>
    <col min="3" max="3" width="16.28125" style="45" customWidth="1"/>
    <col min="4" max="4" width="4.57421875" style="22" customWidth="1"/>
    <col min="5" max="5" width="5.7109375" style="1" customWidth="1"/>
    <col min="6" max="6" width="3.57421875" style="56" customWidth="1"/>
    <col min="7" max="7" width="7.421875" style="3" customWidth="1"/>
    <col min="8" max="8" width="8.421875" style="2" customWidth="1"/>
    <col min="9" max="9" width="7.8515625" style="3" customWidth="1"/>
    <col min="10" max="10" width="2.7109375" style="6" customWidth="1"/>
    <col min="11" max="11" width="5.421875" style="1" customWidth="1"/>
    <col min="12" max="12" width="3.421875" style="1" customWidth="1"/>
    <col min="13" max="13" width="6.7109375" style="1" customWidth="1"/>
    <col min="14" max="14" width="3.7109375" style="1" customWidth="1"/>
    <col min="15" max="15" width="6.7109375" style="3" customWidth="1"/>
    <col min="16" max="16" width="9.421875" style="4" customWidth="1"/>
    <col min="17" max="17" width="2.7109375" style="6" customWidth="1"/>
    <col min="18" max="18" width="8.7109375" style="4" customWidth="1"/>
    <col min="19" max="19" width="2.8515625" style="6" customWidth="1"/>
    <col min="20" max="20" width="8.57421875" style="5" customWidth="1"/>
    <col min="21" max="21" width="3.28125" style="37" customWidth="1"/>
    <col min="22" max="22" width="10.28125" style="18" customWidth="1"/>
    <col min="23" max="23" width="8.00390625" style="18" customWidth="1"/>
    <col min="24" max="24" width="15.140625" style="31" customWidth="1"/>
    <col min="25" max="25" width="4.57421875" style="22" customWidth="1"/>
    <col min="26" max="26" width="7.00390625" style="3" customWidth="1"/>
    <col min="27" max="27" width="6.7109375" style="3" customWidth="1"/>
    <col min="28" max="28" width="7.140625" style="34" customWidth="1"/>
    <col min="29" max="29" width="3.28125" style="51" customWidth="1"/>
    <col min="30" max="30" width="7.140625" style="3" customWidth="1"/>
    <col min="31" max="31" width="7.8515625" style="5" customWidth="1"/>
    <col min="32" max="32" width="3.7109375" style="51" customWidth="1"/>
    <col min="33" max="33" width="8.57421875" style="4" customWidth="1"/>
    <col min="34" max="34" width="3.140625" style="53" customWidth="1"/>
    <col min="35" max="35" width="4.140625" style="7" customWidth="1"/>
    <col min="36" max="36" width="3.421875" style="51" customWidth="1"/>
    <col min="37" max="37" width="6.7109375" style="3" customWidth="1"/>
    <col min="38" max="38" width="9.00390625" style="4" customWidth="1"/>
    <col min="39" max="39" width="3.57421875" style="49" customWidth="1"/>
    <col min="40" max="40" width="8.140625" style="4" customWidth="1"/>
    <col min="41" max="41" width="8.8515625" style="4" customWidth="1"/>
    <col min="42" max="42" width="3.7109375" style="53" customWidth="1"/>
    <col min="43" max="16384" width="10.00390625" style="5" customWidth="1"/>
  </cols>
  <sheetData>
    <row r="1" spans="1:42" s="12" customFormat="1" ht="15.75" customHeight="1">
      <c r="A1" s="108" t="s">
        <v>62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7"/>
      <c r="P1" s="107"/>
      <c r="Q1" s="107"/>
      <c r="R1" s="107"/>
      <c r="S1" s="35"/>
      <c r="U1" s="36"/>
      <c r="V1" s="108" t="str">
        <f>A1</f>
        <v>Ergebnisliste Berliner Castingsport Meisterschaften vom 20. - 21. 06. 2020, Sportforum Berlin</v>
      </c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50"/>
      <c r="AK1" s="107"/>
      <c r="AL1" s="107"/>
      <c r="AM1" s="107"/>
      <c r="AN1" s="107"/>
      <c r="AO1" s="11" t="s">
        <v>20</v>
      </c>
      <c r="AP1" s="54"/>
    </row>
    <row r="2" spans="1:42" s="12" customFormat="1" ht="8.25" customHeight="1">
      <c r="A2" s="26"/>
      <c r="B2" s="26"/>
      <c r="C2" s="26"/>
      <c r="D2" s="21"/>
      <c r="E2" s="14"/>
      <c r="F2" s="55"/>
      <c r="G2" s="9"/>
      <c r="H2" s="15"/>
      <c r="I2" s="9"/>
      <c r="J2" s="13"/>
      <c r="K2" s="14"/>
      <c r="L2" s="14"/>
      <c r="M2" s="14"/>
      <c r="N2" s="14"/>
      <c r="O2" s="9"/>
      <c r="P2" s="10"/>
      <c r="Q2" s="13"/>
      <c r="R2" s="10"/>
      <c r="S2" s="13"/>
      <c r="U2" s="36"/>
      <c r="V2" s="16"/>
      <c r="W2" s="16"/>
      <c r="X2" s="29"/>
      <c r="Y2" s="21"/>
      <c r="Z2" s="9"/>
      <c r="AA2" s="9"/>
      <c r="AB2" s="32"/>
      <c r="AC2" s="50"/>
      <c r="AD2" s="9"/>
      <c r="AF2" s="50"/>
      <c r="AG2" s="10"/>
      <c r="AH2" s="52"/>
      <c r="AI2" s="8"/>
      <c r="AJ2" s="50"/>
      <c r="AK2" s="9"/>
      <c r="AL2" s="10"/>
      <c r="AM2" s="48"/>
      <c r="AN2" s="10"/>
      <c r="AO2" s="76"/>
      <c r="AP2" s="52"/>
    </row>
    <row r="3" spans="1:256" s="17" customFormat="1" ht="13.5" customHeight="1">
      <c r="A3" s="17" t="s">
        <v>0</v>
      </c>
      <c r="B3" s="17" t="s">
        <v>1</v>
      </c>
      <c r="C3" s="17" t="s">
        <v>2</v>
      </c>
      <c r="D3" s="23" t="s">
        <v>3</v>
      </c>
      <c r="E3" s="105" t="s">
        <v>4</v>
      </c>
      <c r="F3" s="106"/>
      <c r="G3" s="102" t="s">
        <v>5</v>
      </c>
      <c r="H3" s="103"/>
      <c r="I3" s="103"/>
      <c r="J3" s="104"/>
      <c r="K3" s="105" t="s">
        <v>15</v>
      </c>
      <c r="L3" s="106"/>
      <c r="M3" s="105" t="s">
        <v>25</v>
      </c>
      <c r="N3" s="106"/>
      <c r="O3" s="102" t="s">
        <v>24</v>
      </c>
      <c r="P3" s="103"/>
      <c r="Q3" s="104"/>
      <c r="R3" s="100" t="s">
        <v>6</v>
      </c>
      <c r="S3" s="101"/>
      <c r="T3" s="109" t="s">
        <v>7</v>
      </c>
      <c r="U3" s="110"/>
      <c r="V3" s="17" t="s">
        <v>0</v>
      </c>
      <c r="W3" s="62" t="s">
        <v>1</v>
      </c>
      <c r="X3" s="17" t="s">
        <v>2</v>
      </c>
      <c r="Y3" s="23" t="s">
        <v>3</v>
      </c>
      <c r="Z3" s="102" t="s">
        <v>26</v>
      </c>
      <c r="AA3" s="103"/>
      <c r="AB3" s="103"/>
      <c r="AC3" s="104"/>
      <c r="AD3" s="102" t="s">
        <v>8</v>
      </c>
      <c r="AE3" s="103"/>
      <c r="AF3" s="104"/>
      <c r="AG3" s="100" t="s">
        <v>9</v>
      </c>
      <c r="AH3" s="101"/>
      <c r="AI3" s="105" t="s">
        <v>22</v>
      </c>
      <c r="AJ3" s="106"/>
      <c r="AK3" s="102" t="s">
        <v>10</v>
      </c>
      <c r="AL3" s="103"/>
      <c r="AM3" s="104"/>
      <c r="AN3" s="20" t="s">
        <v>11</v>
      </c>
      <c r="AO3" s="100" t="s">
        <v>21</v>
      </c>
      <c r="AP3" s="10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4:256" s="17" customFormat="1" ht="13.5" customHeight="1">
      <c r="D4" s="23"/>
      <c r="E4" s="24"/>
      <c r="F4" s="88" t="s">
        <v>23</v>
      </c>
      <c r="G4" s="27" t="s">
        <v>12</v>
      </c>
      <c r="H4" s="28" t="s">
        <v>13</v>
      </c>
      <c r="I4" s="27" t="s">
        <v>14</v>
      </c>
      <c r="J4" s="87" t="s">
        <v>23</v>
      </c>
      <c r="K4" s="24" t="s">
        <v>20</v>
      </c>
      <c r="L4" s="24" t="s">
        <v>23</v>
      </c>
      <c r="M4" s="24" t="s">
        <v>20</v>
      </c>
      <c r="N4" s="87" t="s">
        <v>23</v>
      </c>
      <c r="O4" s="27" t="s">
        <v>17</v>
      </c>
      <c r="P4" s="25" t="s">
        <v>18</v>
      </c>
      <c r="Q4" s="89" t="s">
        <v>23</v>
      </c>
      <c r="R4" s="20"/>
      <c r="S4" s="89" t="s">
        <v>23</v>
      </c>
      <c r="U4" s="89" t="s">
        <v>23</v>
      </c>
      <c r="W4" s="62"/>
      <c r="X4" s="30"/>
      <c r="Y4" s="23"/>
      <c r="Z4" s="27" t="s">
        <v>12</v>
      </c>
      <c r="AA4" s="27" t="s">
        <v>13</v>
      </c>
      <c r="AB4" s="33" t="s">
        <v>14</v>
      </c>
      <c r="AC4" s="90" t="s">
        <v>23</v>
      </c>
      <c r="AD4" s="27" t="s">
        <v>17</v>
      </c>
      <c r="AE4" s="17" t="s">
        <v>18</v>
      </c>
      <c r="AF4" s="90" t="s">
        <v>23</v>
      </c>
      <c r="AG4" s="20"/>
      <c r="AH4" s="89" t="s">
        <v>23</v>
      </c>
      <c r="AI4" s="19" t="s">
        <v>16</v>
      </c>
      <c r="AJ4" s="90" t="s">
        <v>23</v>
      </c>
      <c r="AK4" s="27" t="s">
        <v>17</v>
      </c>
      <c r="AL4" s="25" t="s">
        <v>18</v>
      </c>
      <c r="AM4" s="90" t="s">
        <v>23</v>
      </c>
      <c r="AN4" s="20" t="s">
        <v>19</v>
      </c>
      <c r="AO4" s="20"/>
      <c r="AP4" s="89" t="s">
        <v>23</v>
      </c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s="44" customFormat="1" ht="13.5" customHeight="1">
      <c r="A5" s="57" t="s">
        <v>30</v>
      </c>
      <c r="B5" s="57" t="s">
        <v>31</v>
      </c>
      <c r="C5" s="58" t="s">
        <v>27</v>
      </c>
      <c r="D5" s="47" t="s">
        <v>28</v>
      </c>
      <c r="E5" s="47">
        <v>90</v>
      </c>
      <c r="F5" s="60">
        <v>3</v>
      </c>
      <c r="G5" s="38">
        <v>58.78</v>
      </c>
      <c r="H5" s="39">
        <v>54.65</v>
      </c>
      <c r="I5" s="38">
        <f>SUM(G5,H5)</f>
        <v>113.43</v>
      </c>
      <c r="J5" s="61">
        <v>2</v>
      </c>
      <c r="K5" s="60">
        <v>96</v>
      </c>
      <c r="L5" s="78">
        <v>1</v>
      </c>
      <c r="M5" s="60">
        <v>90</v>
      </c>
      <c r="N5" s="60">
        <v>2</v>
      </c>
      <c r="O5" s="38">
        <v>76.66</v>
      </c>
      <c r="P5" s="41">
        <f>O5*1.5</f>
        <v>114.99</v>
      </c>
      <c r="Q5" s="77">
        <v>1</v>
      </c>
      <c r="R5" s="41">
        <f>K5+M5+P5</f>
        <v>300.99</v>
      </c>
      <c r="S5" s="61"/>
      <c r="T5" s="41">
        <f>SUM(E5+I5+K5+M5+P5)</f>
        <v>504.42</v>
      </c>
      <c r="U5" s="81">
        <v>1</v>
      </c>
      <c r="V5" s="17"/>
      <c r="W5" s="17"/>
      <c r="X5" s="17"/>
      <c r="Y5" s="23"/>
      <c r="Z5" s="38"/>
      <c r="AA5" s="38"/>
      <c r="AB5" s="42"/>
      <c r="AC5" s="61"/>
      <c r="AD5" s="38"/>
      <c r="AE5" s="41"/>
      <c r="AF5" s="6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44" customFormat="1" ht="13.5" customHeight="1">
      <c r="A6" s="57" t="s">
        <v>48</v>
      </c>
      <c r="B6" s="57" t="s">
        <v>49</v>
      </c>
      <c r="C6" s="58" t="s">
        <v>27</v>
      </c>
      <c r="D6" s="47" t="s">
        <v>28</v>
      </c>
      <c r="E6" s="47">
        <v>90</v>
      </c>
      <c r="F6" s="78">
        <v>1</v>
      </c>
      <c r="G6" s="38">
        <v>60.79</v>
      </c>
      <c r="H6" s="39">
        <v>56.38</v>
      </c>
      <c r="I6" s="38">
        <f>SUM(G6,H6)</f>
        <v>117.17</v>
      </c>
      <c r="J6" s="77">
        <v>1</v>
      </c>
      <c r="K6" s="60">
        <v>86</v>
      </c>
      <c r="L6" s="60">
        <v>3</v>
      </c>
      <c r="M6" s="60">
        <v>95</v>
      </c>
      <c r="N6" s="78">
        <v>1</v>
      </c>
      <c r="O6" s="38">
        <v>76.65</v>
      </c>
      <c r="P6" s="41">
        <f>O6*1.5</f>
        <v>114.97500000000001</v>
      </c>
      <c r="Q6" s="61">
        <v>2</v>
      </c>
      <c r="R6" s="41">
        <f>K6+M6+P6</f>
        <v>295.975</v>
      </c>
      <c r="S6" s="61"/>
      <c r="T6" s="41">
        <f>SUM(E6+I6+K6+M6+P6)</f>
        <v>503.14500000000004</v>
      </c>
      <c r="U6" s="81">
        <v>2</v>
      </c>
      <c r="V6" s="17"/>
      <c r="W6" s="62"/>
      <c r="X6" s="17"/>
      <c r="Y6" s="61"/>
      <c r="Z6" s="38"/>
      <c r="AA6" s="38"/>
      <c r="AB6" s="42"/>
      <c r="AC6" s="77"/>
      <c r="AD6" s="38"/>
      <c r="AE6" s="41"/>
      <c r="AF6" s="46"/>
      <c r="AG6" s="41"/>
      <c r="AH6" s="77"/>
      <c r="AI6" s="40"/>
      <c r="AJ6" s="77"/>
      <c r="AK6" s="38"/>
      <c r="AL6" s="41"/>
      <c r="AM6" s="61"/>
      <c r="AN6" s="41"/>
      <c r="AO6" s="41"/>
      <c r="AP6" s="77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44" customFormat="1" ht="13.5" customHeight="1">
      <c r="A7" s="57" t="s">
        <v>39</v>
      </c>
      <c r="B7" s="57" t="s">
        <v>40</v>
      </c>
      <c r="C7" s="58" t="s">
        <v>27</v>
      </c>
      <c r="D7" s="47" t="s">
        <v>28</v>
      </c>
      <c r="E7" s="47">
        <v>65</v>
      </c>
      <c r="F7" s="60">
        <v>4</v>
      </c>
      <c r="G7" s="38">
        <v>51.55</v>
      </c>
      <c r="H7" s="39">
        <v>50.36</v>
      </c>
      <c r="I7" s="38">
        <f>SUM(G7,H7)</f>
        <v>101.91</v>
      </c>
      <c r="J7" s="61">
        <v>3</v>
      </c>
      <c r="K7" s="60">
        <v>74</v>
      </c>
      <c r="L7" s="60">
        <v>4</v>
      </c>
      <c r="M7" s="60">
        <v>65</v>
      </c>
      <c r="N7" s="60">
        <v>4</v>
      </c>
      <c r="O7" s="38">
        <v>62.84</v>
      </c>
      <c r="P7" s="41">
        <f>O7*1.5</f>
        <v>94.26</v>
      </c>
      <c r="Q7" s="61">
        <v>4</v>
      </c>
      <c r="R7" s="41">
        <f>K7+M7+P7</f>
        <v>233.26</v>
      </c>
      <c r="S7" s="61"/>
      <c r="T7" s="41">
        <f>SUM(E7+I7+K7+M7+P7)</f>
        <v>400.16999999999996</v>
      </c>
      <c r="U7" s="47">
        <v>4</v>
      </c>
      <c r="V7" s="17" t="str">
        <f>A7</f>
        <v>Hüter</v>
      </c>
      <c r="W7" s="62" t="str">
        <f>B7</f>
        <v>Torsten</v>
      </c>
      <c r="X7" s="17" t="str">
        <f>C7</f>
        <v>SC Borussia 1920 Friedr.</v>
      </c>
      <c r="Y7" s="61" t="str">
        <f>D7</f>
        <v>LM</v>
      </c>
      <c r="Z7" s="38">
        <v>57.61</v>
      </c>
      <c r="AA7" s="38">
        <v>54.52</v>
      </c>
      <c r="AB7" s="42">
        <f>SUM(Z7,AA7)</f>
        <v>112.13</v>
      </c>
      <c r="AC7" s="77">
        <v>1</v>
      </c>
      <c r="AD7" s="38">
        <v>0</v>
      </c>
      <c r="AE7" s="41">
        <f>AD7*1.5</f>
        <v>0</v>
      </c>
      <c r="AF7" s="61">
        <v>4</v>
      </c>
      <c r="AG7" s="41">
        <f>SUM(T7,AB7,AE7)</f>
        <v>512.3</v>
      </c>
      <c r="AH7" s="61">
        <v>4</v>
      </c>
      <c r="AI7" s="40"/>
      <c r="AJ7" s="61"/>
      <c r="AK7" s="38"/>
      <c r="AL7" s="41"/>
      <c r="AM7" s="61"/>
      <c r="AN7" s="41"/>
      <c r="AO7" s="41"/>
      <c r="AP7" s="61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44" customFormat="1" ht="13.5" customHeight="1">
      <c r="A8" s="57" t="s">
        <v>69</v>
      </c>
      <c r="B8" s="57" t="s">
        <v>70</v>
      </c>
      <c r="C8" s="58" t="s">
        <v>27</v>
      </c>
      <c r="D8" s="47" t="s">
        <v>28</v>
      </c>
      <c r="E8" s="47">
        <v>90</v>
      </c>
      <c r="F8" s="60">
        <v>2</v>
      </c>
      <c r="G8" s="38">
        <v>50.04</v>
      </c>
      <c r="H8" s="39">
        <v>47.32</v>
      </c>
      <c r="I8" s="38">
        <f>SUM(G8,H8)</f>
        <v>97.36</v>
      </c>
      <c r="J8" s="61">
        <v>4</v>
      </c>
      <c r="K8" s="60">
        <v>90</v>
      </c>
      <c r="L8" s="60">
        <v>2</v>
      </c>
      <c r="M8" s="60">
        <v>75</v>
      </c>
      <c r="N8" s="60">
        <v>3</v>
      </c>
      <c r="O8" s="38">
        <v>71.49</v>
      </c>
      <c r="P8" s="41">
        <f>O8*1.5</f>
        <v>107.23499999999999</v>
      </c>
      <c r="Q8" s="61">
        <v>3</v>
      </c>
      <c r="R8" s="41">
        <f>K8+M8+P8</f>
        <v>272.235</v>
      </c>
      <c r="S8" s="61"/>
      <c r="T8" s="41">
        <f>SUM(E8+I8+K8+M8+P8)</f>
        <v>459.595</v>
      </c>
      <c r="U8" s="47">
        <v>3</v>
      </c>
      <c r="V8" s="17"/>
      <c r="W8" s="62"/>
      <c r="X8" s="17"/>
      <c r="Y8" s="61"/>
      <c r="Z8" s="38"/>
      <c r="AA8" s="38"/>
      <c r="AB8" s="42"/>
      <c r="AC8" s="46"/>
      <c r="AD8" s="38"/>
      <c r="AE8" s="41"/>
      <c r="AF8" s="46"/>
      <c r="AG8" s="41"/>
      <c r="AH8" s="77"/>
      <c r="AI8" s="40"/>
      <c r="AJ8" s="61"/>
      <c r="AK8" s="38"/>
      <c r="AL8" s="41"/>
      <c r="AM8" s="61"/>
      <c r="AN8" s="41"/>
      <c r="AO8" s="41"/>
      <c r="AP8" s="61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44" customFormat="1" ht="13.5" customHeight="1">
      <c r="A9" s="92"/>
      <c r="B9" s="92"/>
      <c r="C9" s="92"/>
      <c r="D9" s="92"/>
      <c r="E9" s="47"/>
      <c r="F9" s="60"/>
      <c r="G9" s="38"/>
      <c r="H9" s="39"/>
      <c r="I9" s="38"/>
      <c r="J9" s="61"/>
      <c r="K9" s="60"/>
      <c r="L9" s="60"/>
      <c r="M9" s="60"/>
      <c r="N9" s="60"/>
      <c r="O9" s="38"/>
      <c r="P9" s="41"/>
      <c r="Q9" s="61"/>
      <c r="R9" s="41"/>
      <c r="S9" s="61"/>
      <c r="T9" s="41"/>
      <c r="U9" s="47"/>
      <c r="V9" s="17"/>
      <c r="W9" s="62"/>
      <c r="X9" s="17"/>
      <c r="Y9" s="61"/>
      <c r="Z9" s="38"/>
      <c r="AA9" s="38"/>
      <c r="AB9" s="42"/>
      <c r="AC9" s="46"/>
      <c r="AD9" s="38"/>
      <c r="AE9" s="41"/>
      <c r="AF9" s="46"/>
      <c r="AG9" s="41"/>
      <c r="AH9" s="61"/>
      <c r="AI9" s="40"/>
      <c r="AJ9" s="61"/>
      <c r="AK9" s="38"/>
      <c r="AL9" s="41"/>
      <c r="AM9" s="61"/>
      <c r="AN9" s="41"/>
      <c r="AO9" s="41"/>
      <c r="AP9" s="61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44" customFormat="1" ht="9" customHeight="1">
      <c r="A10" s="83"/>
      <c r="B10" s="84"/>
      <c r="C10" s="85"/>
      <c r="D10" s="79"/>
      <c r="E10" s="64"/>
      <c r="F10" s="65"/>
      <c r="G10" s="66"/>
      <c r="H10" s="67"/>
      <c r="I10" s="65"/>
      <c r="J10" s="68"/>
      <c r="K10" s="65"/>
      <c r="L10" s="65"/>
      <c r="M10" s="65"/>
      <c r="N10" s="65"/>
      <c r="O10" s="66"/>
      <c r="P10" s="66"/>
      <c r="Q10" s="68"/>
      <c r="R10" s="69"/>
      <c r="S10" s="68"/>
      <c r="T10" s="69"/>
      <c r="U10" s="64"/>
      <c r="V10" s="70"/>
      <c r="W10" s="75"/>
      <c r="X10" s="70"/>
      <c r="Y10" s="68"/>
      <c r="Z10" s="66"/>
      <c r="AA10" s="66"/>
      <c r="AB10" s="71"/>
      <c r="AC10" s="72"/>
      <c r="AD10" s="66"/>
      <c r="AE10" s="66"/>
      <c r="AF10" s="72"/>
      <c r="AG10" s="66"/>
      <c r="AH10" s="68"/>
      <c r="AI10" s="73"/>
      <c r="AJ10" s="68"/>
      <c r="AK10" s="66"/>
      <c r="AL10" s="69"/>
      <c r="AM10" s="68"/>
      <c r="AN10" s="69"/>
      <c r="AO10" s="69"/>
      <c r="AP10" s="74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44" customFormat="1" ht="13.5" customHeight="1">
      <c r="A11" s="57" t="s">
        <v>43</v>
      </c>
      <c r="B11" s="57" t="s">
        <v>44</v>
      </c>
      <c r="C11" s="58" t="s">
        <v>27</v>
      </c>
      <c r="D11" s="47" t="s">
        <v>67</v>
      </c>
      <c r="E11" s="47">
        <v>90</v>
      </c>
      <c r="F11" s="78">
        <v>1</v>
      </c>
      <c r="G11" s="38">
        <v>42.46</v>
      </c>
      <c r="H11" s="39">
        <v>40.27</v>
      </c>
      <c r="I11" s="38">
        <f>SUM(G11,H11)</f>
        <v>82.73</v>
      </c>
      <c r="J11" s="61">
        <v>2</v>
      </c>
      <c r="K11" s="60">
        <v>80</v>
      </c>
      <c r="L11" s="78">
        <v>1</v>
      </c>
      <c r="M11" s="60">
        <v>65</v>
      </c>
      <c r="N11" s="60">
        <v>2</v>
      </c>
      <c r="O11" s="38">
        <v>72.61</v>
      </c>
      <c r="P11" s="41">
        <f>O11*1.5</f>
        <v>108.91499999999999</v>
      </c>
      <c r="Q11" s="77">
        <v>1</v>
      </c>
      <c r="R11" s="41">
        <f>K11+M11+P11</f>
        <v>253.915</v>
      </c>
      <c r="S11" s="61"/>
      <c r="T11" s="41">
        <f>SUM(E11+I11+K11+M11+P11)</f>
        <v>426.645</v>
      </c>
      <c r="U11" s="77">
        <v>1</v>
      </c>
      <c r="V11" s="17"/>
      <c r="W11" s="62"/>
      <c r="X11" s="17"/>
      <c r="Y11" s="61"/>
      <c r="Z11" s="38"/>
      <c r="AA11" s="38"/>
      <c r="AB11" s="42"/>
      <c r="AC11" s="46"/>
      <c r="AD11" s="38"/>
      <c r="AE11" s="41"/>
      <c r="AF11" s="46"/>
      <c r="AG11" s="41"/>
      <c r="AH11" s="77"/>
      <c r="AI11" s="40"/>
      <c r="AJ11" s="46"/>
      <c r="AK11" s="38"/>
      <c r="AL11" s="41"/>
      <c r="AM11" s="46"/>
      <c r="AN11" s="41"/>
      <c r="AO11" s="41"/>
      <c r="AP11" s="77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44" customFormat="1" ht="13.5" customHeight="1">
      <c r="A12" s="57" t="s">
        <v>37</v>
      </c>
      <c r="B12" s="57" t="s">
        <v>38</v>
      </c>
      <c r="C12" s="58" t="s">
        <v>27</v>
      </c>
      <c r="D12" s="47" t="s">
        <v>67</v>
      </c>
      <c r="E12" s="47">
        <v>75</v>
      </c>
      <c r="F12" s="60">
        <v>2</v>
      </c>
      <c r="G12" s="38">
        <v>41.94</v>
      </c>
      <c r="H12" s="39">
        <v>41.17</v>
      </c>
      <c r="I12" s="38">
        <f>SUM(G12,H12)</f>
        <v>83.11</v>
      </c>
      <c r="J12" s="61">
        <v>3</v>
      </c>
      <c r="K12" s="60">
        <v>62</v>
      </c>
      <c r="L12" s="60">
        <v>4</v>
      </c>
      <c r="M12" s="60">
        <v>80</v>
      </c>
      <c r="N12" s="78">
        <v>1</v>
      </c>
      <c r="O12" s="38">
        <v>60.83</v>
      </c>
      <c r="P12" s="41">
        <f>O12*1.5</f>
        <v>91.245</v>
      </c>
      <c r="Q12" s="61">
        <v>2</v>
      </c>
      <c r="R12" s="41">
        <f>K12+M12+P12</f>
        <v>233.245</v>
      </c>
      <c r="S12" s="61"/>
      <c r="T12" s="41">
        <f>SUM(E12+I12+K12+M12+P12)</f>
        <v>391.355</v>
      </c>
      <c r="U12" s="77">
        <v>2</v>
      </c>
      <c r="V12" s="17" t="str">
        <f>A12</f>
        <v>Musial</v>
      </c>
      <c r="W12" s="62" t="str">
        <f>B12</f>
        <v>Volker</v>
      </c>
      <c r="X12" s="17" t="str">
        <f>C12</f>
        <v>SC Borussia 1920 Friedr.</v>
      </c>
      <c r="Y12" s="61" t="str">
        <f>D12</f>
        <v>S4</v>
      </c>
      <c r="Z12" s="38">
        <v>53.34</v>
      </c>
      <c r="AA12" s="38">
        <v>52.76</v>
      </c>
      <c r="AB12" s="42">
        <f>SUM(Z12,AA12)</f>
        <v>106.1</v>
      </c>
      <c r="AC12" s="61">
        <v>2</v>
      </c>
      <c r="AD12" s="38">
        <v>89.56</v>
      </c>
      <c r="AE12" s="41">
        <f>AD12*1.5</f>
        <v>134.34</v>
      </c>
      <c r="AF12" s="77">
        <v>1</v>
      </c>
      <c r="AG12" s="41">
        <f>SUM(T12,AB12,AE12)</f>
        <v>631.7950000000001</v>
      </c>
      <c r="AH12" s="77">
        <v>1</v>
      </c>
      <c r="AI12" s="40">
        <v>65</v>
      </c>
      <c r="AJ12" s="77">
        <v>1</v>
      </c>
      <c r="AK12" s="38">
        <v>73.69</v>
      </c>
      <c r="AL12" s="41">
        <f>AK12*1.5</f>
        <v>110.535</v>
      </c>
      <c r="AM12" s="77">
        <v>1</v>
      </c>
      <c r="AN12" s="41">
        <f>SUM(AI12,AL12)</f>
        <v>175.535</v>
      </c>
      <c r="AO12" s="41">
        <f>AG12+AN12</f>
        <v>807.33</v>
      </c>
      <c r="AP12" s="77">
        <v>1</v>
      </c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44" customFormat="1" ht="13.5" customHeight="1">
      <c r="A13" s="57" t="s">
        <v>58</v>
      </c>
      <c r="B13" s="57" t="s">
        <v>34</v>
      </c>
      <c r="C13" s="58" t="s">
        <v>29</v>
      </c>
      <c r="D13" s="47" t="s">
        <v>67</v>
      </c>
      <c r="E13" s="47">
        <v>40</v>
      </c>
      <c r="F13" s="60">
        <v>4</v>
      </c>
      <c r="G13" s="38">
        <v>38</v>
      </c>
      <c r="H13" s="39">
        <v>35.47</v>
      </c>
      <c r="I13" s="38">
        <f>SUM(G13,H13)</f>
        <v>73.47</v>
      </c>
      <c r="J13" s="61">
        <v>4</v>
      </c>
      <c r="K13" s="60">
        <v>64</v>
      </c>
      <c r="L13" s="60">
        <v>3</v>
      </c>
      <c r="M13" s="60">
        <v>55</v>
      </c>
      <c r="N13" s="60">
        <v>3</v>
      </c>
      <c r="O13" s="38">
        <v>57.02</v>
      </c>
      <c r="P13" s="41">
        <f>O13*1.5</f>
        <v>85.53</v>
      </c>
      <c r="Q13" s="61">
        <v>3</v>
      </c>
      <c r="R13" s="41">
        <f>K13+M13+P13</f>
        <v>204.53</v>
      </c>
      <c r="S13" s="46"/>
      <c r="T13" s="41">
        <f>SUM(E13+I13+K13+M13+P13)</f>
        <v>318</v>
      </c>
      <c r="U13" s="61">
        <v>4</v>
      </c>
      <c r="V13" s="17" t="str">
        <f>A13</f>
        <v>Frahm</v>
      </c>
      <c r="W13" s="62" t="str">
        <f>B13</f>
        <v>Manfred</v>
      </c>
      <c r="X13" s="17" t="str">
        <f>C13</f>
        <v>AF Hohenschönhausen</v>
      </c>
      <c r="Y13" s="61" t="s">
        <v>32</v>
      </c>
      <c r="Z13" s="44">
        <v>51.49</v>
      </c>
      <c r="AA13" s="44">
        <v>47.36</v>
      </c>
      <c r="AB13" s="42">
        <f>SUM(Z13,AA13)</f>
        <v>98.85</v>
      </c>
      <c r="AC13" s="61">
        <v>3</v>
      </c>
      <c r="AD13" s="44">
        <v>85.91</v>
      </c>
      <c r="AE13" s="41">
        <f>AD13*1.5</f>
        <v>128.865</v>
      </c>
      <c r="AF13" s="61">
        <v>2</v>
      </c>
      <c r="AG13" s="41">
        <f>SUM(T13,AB13,AE13)</f>
        <v>545.715</v>
      </c>
      <c r="AH13" s="61">
        <v>3</v>
      </c>
      <c r="AJ13" s="61"/>
      <c r="AL13" s="41"/>
      <c r="AM13" s="61"/>
      <c r="AN13" s="41"/>
      <c r="AO13" s="41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42" s="43" customFormat="1" ht="13.5" customHeight="1">
      <c r="A14" s="57" t="s">
        <v>41</v>
      </c>
      <c r="B14" s="57" t="s">
        <v>42</v>
      </c>
      <c r="C14" s="59" t="s">
        <v>27</v>
      </c>
      <c r="D14" s="47" t="s">
        <v>36</v>
      </c>
      <c r="E14" s="60">
        <v>55</v>
      </c>
      <c r="F14" s="60">
        <v>3</v>
      </c>
      <c r="G14" s="38">
        <v>46.34</v>
      </c>
      <c r="H14" s="39">
        <v>44.8</v>
      </c>
      <c r="I14" s="38">
        <f>SUM(G14,H14)</f>
        <v>91.14</v>
      </c>
      <c r="J14" s="77">
        <v>1</v>
      </c>
      <c r="K14" s="60">
        <v>70</v>
      </c>
      <c r="L14" s="91">
        <v>2</v>
      </c>
      <c r="M14" s="61">
        <v>35</v>
      </c>
      <c r="N14" s="60">
        <v>4</v>
      </c>
      <c r="O14" s="38">
        <v>56.08</v>
      </c>
      <c r="P14" s="41">
        <f>O14*1.5</f>
        <v>84.12</v>
      </c>
      <c r="Q14" s="61">
        <v>4</v>
      </c>
      <c r="R14" s="41">
        <f>K14+M14+P14</f>
        <v>189.12</v>
      </c>
      <c r="S14" s="61"/>
      <c r="T14" s="41">
        <f>SUM(E14+I14+K14+M14+P14)</f>
        <v>335.26</v>
      </c>
      <c r="U14" s="77">
        <v>3</v>
      </c>
      <c r="V14" s="17"/>
      <c r="W14" s="17"/>
      <c r="X14" s="17"/>
      <c r="Y14" s="61"/>
      <c r="Z14" s="38"/>
      <c r="AA14" s="38"/>
      <c r="AB14" s="42"/>
      <c r="AC14" s="46"/>
      <c r="AD14" s="38"/>
      <c r="AE14" s="41"/>
      <c r="AF14" s="46"/>
      <c r="AG14" s="41"/>
      <c r="AH14" s="61"/>
      <c r="AI14" s="40"/>
      <c r="AJ14" s="61"/>
      <c r="AK14" s="38"/>
      <c r="AL14" s="41"/>
      <c r="AM14" s="61"/>
      <c r="AN14" s="41"/>
      <c r="AO14" s="41"/>
      <c r="AP14" s="61"/>
    </row>
    <row r="15" spans="1:42" s="43" customFormat="1" ht="13.5" customHeight="1">
      <c r="A15" s="57"/>
      <c r="B15" s="57"/>
      <c r="C15" s="59"/>
      <c r="D15" s="47"/>
      <c r="E15" s="60"/>
      <c r="F15" s="78"/>
      <c r="G15" s="38"/>
      <c r="H15" s="39"/>
      <c r="I15" s="38"/>
      <c r="J15" s="77"/>
      <c r="K15" s="60"/>
      <c r="L15" s="80"/>
      <c r="M15" s="61"/>
      <c r="N15" s="80"/>
      <c r="O15" s="38"/>
      <c r="P15" s="41"/>
      <c r="Q15" s="61"/>
      <c r="R15" s="41"/>
      <c r="S15" s="61"/>
      <c r="T15" s="41"/>
      <c r="U15" s="77"/>
      <c r="V15" s="17"/>
      <c r="W15" s="17"/>
      <c r="X15" s="17"/>
      <c r="Y15" s="61"/>
      <c r="Z15" s="38"/>
      <c r="AA15" s="38"/>
      <c r="AB15" s="42"/>
      <c r="AC15" s="46"/>
      <c r="AD15" s="38"/>
      <c r="AE15" s="41"/>
      <c r="AF15" s="46"/>
      <c r="AG15" s="41"/>
      <c r="AH15" s="61"/>
      <c r="AI15" s="40"/>
      <c r="AJ15" s="61"/>
      <c r="AK15" s="38"/>
      <c r="AL15" s="41"/>
      <c r="AM15" s="61"/>
      <c r="AN15" s="41"/>
      <c r="AO15" s="41"/>
      <c r="AP15" s="61"/>
    </row>
    <row r="16" spans="1:256" s="44" customFormat="1" ht="9" customHeight="1">
      <c r="A16" s="83"/>
      <c r="B16" s="84"/>
      <c r="C16" s="85"/>
      <c r="D16" s="79"/>
      <c r="E16" s="64"/>
      <c r="F16" s="65"/>
      <c r="G16" s="66"/>
      <c r="H16" s="67"/>
      <c r="I16" s="65"/>
      <c r="J16" s="68"/>
      <c r="K16" s="65"/>
      <c r="L16" s="65"/>
      <c r="M16" s="65"/>
      <c r="N16" s="65"/>
      <c r="O16" s="66"/>
      <c r="P16" s="66"/>
      <c r="Q16" s="68"/>
      <c r="R16" s="69"/>
      <c r="S16" s="68"/>
      <c r="T16" s="69"/>
      <c r="U16" s="64"/>
      <c r="V16" s="70"/>
      <c r="W16" s="75"/>
      <c r="X16" s="70"/>
      <c r="Y16" s="68"/>
      <c r="Z16" s="66"/>
      <c r="AA16" s="66"/>
      <c r="AB16" s="71"/>
      <c r="AC16" s="72"/>
      <c r="AD16" s="66"/>
      <c r="AE16" s="66"/>
      <c r="AF16" s="72"/>
      <c r="AG16" s="66"/>
      <c r="AH16" s="68"/>
      <c r="AI16" s="73"/>
      <c r="AJ16" s="68"/>
      <c r="AK16" s="66"/>
      <c r="AL16" s="69"/>
      <c r="AM16" s="68"/>
      <c r="AN16" s="69"/>
      <c r="AO16" s="69"/>
      <c r="AP16" s="74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44" customFormat="1" ht="13.5" customHeight="1">
      <c r="A17" s="57" t="s">
        <v>45</v>
      </c>
      <c r="B17" s="57" t="s">
        <v>46</v>
      </c>
      <c r="C17" s="58" t="s">
        <v>47</v>
      </c>
      <c r="D17" s="47" t="s">
        <v>71</v>
      </c>
      <c r="E17" s="47">
        <v>100</v>
      </c>
      <c r="F17" s="78">
        <v>1</v>
      </c>
      <c r="G17" s="38">
        <v>46.19</v>
      </c>
      <c r="H17" s="39">
        <v>45.57</v>
      </c>
      <c r="I17" s="38">
        <f aca="true" t="shared" si="0" ref="I17:I22">SUM(G17,H17)</f>
        <v>91.75999999999999</v>
      </c>
      <c r="J17" s="61">
        <v>2</v>
      </c>
      <c r="K17" s="61">
        <v>96</v>
      </c>
      <c r="L17" s="77">
        <v>1</v>
      </c>
      <c r="M17" s="60">
        <v>90</v>
      </c>
      <c r="N17" s="78">
        <v>1</v>
      </c>
      <c r="O17" s="38">
        <v>61.62</v>
      </c>
      <c r="P17" s="41">
        <f aca="true" t="shared" si="1" ref="P17:P22">O17*1.5</f>
        <v>92.42999999999999</v>
      </c>
      <c r="Q17" s="61">
        <v>4</v>
      </c>
      <c r="R17" s="41">
        <f aca="true" t="shared" si="2" ref="R17:R22">K17+M17+P17</f>
        <v>278.43</v>
      </c>
      <c r="S17" s="61"/>
      <c r="T17" s="41">
        <f aca="true" t="shared" si="3" ref="T17:T22">SUM(E17+I17+K17+M17+P17)</f>
        <v>470.19</v>
      </c>
      <c r="U17" s="77">
        <v>1</v>
      </c>
      <c r="V17" s="17"/>
      <c r="W17" s="62"/>
      <c r="X17" s="17"/>
      <c r="Y17" s="61"/>
      <c r="Z17" s="38"/>
      <c r="AA17" s="38"/>
      <c r="AB17" s="42"/>
      <c r="AC17" s="61"/>
      <c r="AD17" s="38"/>
      <c r="AE17" s="41"/>
      <c r="AF17" s="6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44" customFormat="1" ht="13.5" customHeight="1">
      <c r="A18" s="57" t="s">
        <v>54</v>
      </c>
      <c r="B18" s="57" t="s">
        <v>55</v>
      </c>
      <c r="C18" s="58" t="s">
        <v>33</v>
      </c>
      <c r="D18" s="47" t="s">
        <v>71</v>
      </c>
      <c r="E18" s="47">
        <v>95</v>
      </c>
      <c r="F18" s="60">
        <v>2</v>
      </c>
      <c r="G18" s="38">
        <v>40</v>
      </c>
      <c r="H18" s="39">
        <v>38.86</v>
      </c>
      <c r="I18" s="38">
        <f t="shared" si="0"/>
        <v>78.86</v>
      </c>
      <c r="J18" s="61">
        <v>3</v>
      </c>
      <c r="K18" s="60">
        <v>84</v>
      </c>
      <c r="L18" s="60">
        <v>5</v>
      </c>
      <c r="M18" s="60">
        <v>85</v>
      </c>
      <c r="N18" s="60">
        <v>3</v>
      </c>
      <c r="O18" s="38">
        <v>62.42</v>
      </c>
      <c r="P18" s="41">
        <f t="shared" si="1"/>
        <v>93.63</v>
      </c>
      <c r="Q18" s="61">
        <v>3</v>
      </c>
      <c r="R18" s="41">
        <f t="shared" si="2"/>
        <v>262.63</v>
      </c>
      <c r="S18" s="46"/>
      <c r="T18" s="41">
        <f t="shared" si="3"/>
        <v>436.49</v>
      </c>
      <c r="U18" s="77">
        <v>2</v>
      </c>
      <c r="V18" s="17"/>
      <c r="W18" s="62"/>
      <c r="X18" s="17"/>
      <c r="Y18" s="61"/>
      <c r="AA18" s="38"/>
      <c r="AB18" s="42"/>
      <c r="AC18" s="77"/>
      <c r="AE18" s="41"/>
      <c r="AF18" s="77"/>
      <c r="AG18" s="41"/>
      <c r="AH18" s="77"/>
      <c r="AJ18" s="46"/>
      <c r="AK18" s="39"/>
      <c r="AL18" s="41"/>
      <c r="AM18" s="77"/>
      <c r="AN18" s="41"/>
      <c r="AO18" s="41"/>
      <c r="AP18" s="77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44" customFormat="1" ht="13.5" customHeight="1">
      <c r="A19" s="57" t="s">
        <v>35</v>
      </c>
      <c r="B19" s="57" t="s">
        <v>34</v>
      </c>
      <c r="C19" s="58" t="s">
        <v>33</v>
      </c>
      <c r="D19" s="47" t="s">
        <v>71</v>
      </c>
      <c r="E19" s="47">
        <v>80</v>
      </c>
      <c r="F19" s="60">
        <v>3</v>
      </c>
      <c r="G19" s="38">
        <v>33.86</v>
      </c>
      <c r="H19" s="39">
        <v>33.24</v>
      </c>
      <c r="I19" s="38">
        <f t="shared" si="0"/>
        <v>67.1</v>
      </c>
      <c r="J19" s="61">
        <v>6</v>
      </c>
      <c r="K19" s="60">
        <v>86</v>
      </c>
      <c r="L19" s="60">
        <v>4</v>
      </c>
      <c r="M19" s="60">
        <v>90</v>
      </c>
      <c r="N19" s="60">
        <v>2</v>
      </c>
      <c r="O19" s="38">
        <v>63.98</v>
      </c>
      <c r="P19" s="41">
        <f t="shared" si="1"/>
        <v>95.97</v>
      </c>
      <c r="Q19" s="61">
        <v>2</v>
      </c>
      <c r="R19" s="41">
        <f t="shared" si="2"/>
        <v>271.97</v>
      </c>
      <c r="S19" s="46"/>
      <c r="T19" s="41">
        <f t="shared" si="3"/>
        <v>419.07000000000005</v>
      </c>
      <c r="U19" s="77">
        <v>3</v>
      </c>
      <c r="V19" s="17"/>
      <c r="W19" s="62"/>
      <c r="X19" s="17"/>
      <c r="Y19" s="61"/>
      <c r="AB19" s="42"/>
      <c r="AC19" s="61"/>
      <c r="AE19" s="41"/>
      <c r="AF19" s="61"/>
      <c r="AG19" s="41"/>
      <c r="AH19" s="61"/>
      <c r="AJ19" s="61"/>
      <c r="AL19" s="41"/>
      <c r="AM19" s="61"/>
      <c r="AN19" s="41"/>
      <c r="AO19" s="41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44" customFormat="1" ht="13.5" customHeight="1">
      <c r="A20" s="57" t="s">
        <v>52</v>
      </c>
      <c r="B20" s="57" t="s">
        <v>53</v>
      </c>
      <c r="C20" s="58" t="s">
        <v>29</v>
      </c>
      <c r="D20" s="47" t="s">
        <v>71</v>
      </c>
      <c r="E20" s="47">
        <v>55</v>
      </c>
      <c r="F20" s="60">
        <v>6</v>
      </c>
      <c r="G20" s="38">
        <v>46.39</v>
      </c>
      <c r="H20" s="39">
        <v>46</v>
      </c>
      <c r="I20" s="38">
        <f t="shared" si="0"/>
        <v>92.39</v>
      </c>
      <c r="J20" s="99">
        <v>1</v>
      </c>
      <c r="K20" s="60">
        <v>90</v>
      </c>
      <c r="L20" s="60">
        <v>2</v>
      </c>
      <c r="M20" s="60">
        <v>70</v>
      </c>
      <c r="N20" s="60">
        <v>4</v>
      </c>
      <c r="O20" s="38">
        <v>57.65</v>
      </c>
      <c r="P20" s="41">
        <f t="shared" si="1"/>
        <v>86.475</v>
      </c>
      <c r="Q20" s="61">
        <v>5</v>
      </c>
      <c r="R20" s="41">
        <f t="shared" si="2"/>
        <v>246.475</v>
      </c>
      <c r="S20" s="46"/>
      <c r="T20" s="41">
        <f t="shared" si="3"/>
        <v>393.865</v>
      </c>
      <c r="U20" s="61">
        <v>4</v>
      </c>
      <c r="V20" s="17"/>
      <c r="W20" s="62"/>
      <c r="X20" s="17"/>
      <c r="Y20" s="61"/>
      <c r="AA20" s="38"/>
      <c r="AB20" s="42"/>
      <c r="AC20" s="61"/>
      <c r="AE20" s="41"/>
      <c r="AF20" s="61"/>
      <c r="AG20" s="41"/>
      <c r="AH20" s="61"/>
      <c r="AJ20" s="61"/>
      <c r="AL20" s="41"/>
      <c r="AM20" s="61"/>
      <c r="AN20" s="41"/>
      <c r="AO20" s="41"/>
      <c r="AP20" s="61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44" customFormat="1" ht="13.5" customHeight="1">
      <c r="A21" s="57" t="s">
        <v>50</v>
      </c>
      <c r="B21" s="57" t="s">
        <v>51</v>
      </c>
      <c r="C21" s="58" t="s">
        <v>47</v>
      </c>
      <c r="D21" s="47" t="s">
        <v>68</v>
      </c>
      <c r="E21" s="47">
        <v>70</v>
      </c>
      <c r="F21" s="60">
        <v>5</v>
      </c>
      <c r="G21" s="38">
        <v>39.86</v>
      </c>
      <c r="H21" s="39">
        <v>37.43</v>
      </c>
      <c r="I21" s="38">
        <f t="shared" si="0"/>
        <v>77.28999999999999</v>
      </c>
      <c r="J21" s="61">
        <v>4</v>
      </c>
      <c r="K21" s="60">
        <v>86</v>
      </c>
      <c r="L21" s="60">
        <v>3</v>
      </c>
      <c r="M21" s="60">
        <v>40</v>
      </c>
      <c r="N21" s="60">
        <v>6</v>
      </c>
      <c r="O21" s="38">
        <v>67.93</v>
      </c>
      <c r="P21" s="41">
        <f t="shared" si="1"/>
        <v>101.89500000000001</v>
      </c>
      <c r="Q21" s="77">
        <v>1</v>
      </c>
      <c r="R21" s="41">
        <f t="shared" si="2"/>
        <v>227.895</v>
      </c>
      <c r="S21" s="46"/>
      <c r="T21" s="41">
        <f t="shared" si="3"/>
        <v>375.18499999999995</v>
      </c>
      <c r="U21" s="61">
        <v>5</v>
      </c>
      <c r="V21" s="17" t="str">
        <f>A21</f>
        <v>Heine</v>
      </c>
      <c r="W21" s="62" t="str">
        <f>B21</f>
        <v>Jens</v>
      </c>
      <c r="X21" s="17" t="str">
        <f>C21</f>
        <v>AF Wendenschloss</v>
      </c>
      <c r="Y21" s="61" t="str">
        <f>D21</f>
        <v>S1</v>
      </c>
      <c r="Z21" s="38">
        <v>45.35</v>
      </c>
      <c r="AA21" s="38">
        <v>40.7</v>
      </c>
      <c r="AB21" s="42">
        <f>SUM(Z21,AA21)</f>
        <v>86.05000000000001</v>
      </c>
      <c r="AC21" s="61">
        <v>4</v>
      </c>
      <c r="AD21" s="44">
        <v>77.05</v>
      </c>
      <c r="AE21" s="41">
        <f>AD21*1.5</f>
        <v>115.57499999999999</v>
      </c>
      <c r="AF21" s="61">
        <v>3</v>
      </c>
      <c r="AG21" s="41">
        <f>SUM(T21,AB21,AE21)</f>
        <v>576.81</v>
      </c>
      <c r="AH21" s="61">
        <v>2</v>
      </c>
      <c r="AJ21" s="61"/>
      <c r="AL21" s="41"/>
      <c r="AM21" s="61"/>
      <c r="AN21" s="41"/>
      <c r="AO21" s="41"/>
      <c r="AP21" s="61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44" customFormat="1" ht="13.5" customHeight="1">
      <c r="A22" s="93" t="s">
        <v>56</v>
      </c>
      <c r="B22" s="93" t="s">
        <v>57</v>
      </c>
      <c r="C22" s="94" t="s">
        <v>27</v>
      </c>
      <c r="D22" s="95" t="s">
        <v>71</v>
      </c>
      <c r="E22" s="47">
        <v>75</v>
      </c>
      <c r="F22" s="60">
        <v>4</v>
      </c>
      <c r="G22" s="38">
        <v>38.68</v>
      </c>
      <c r="H22" s="39">
        <v>38.2</v>
      </c>
      <c r="I22" s="38">
        <f t="shared" si="0"/>
        <v>76.88</v>
      </c>
      <c r="J22" s="61">
        <v>5</v>
      </c>
      <c r="K22" s="60">
        <v>76</v>
      </c>
      <c r="L22" s="60">
        <v>6</v>
      </c>
      <c r="M22" s="60">
        <v>70</v>
      </c>
      <c r="N22" s="60">
        <v>5</v>
      </c>
      <c r="O22" s="38">
        <v>46.81</v>
      </c>
      <c r="P22" s="41">
        <f t="shared" si="1"/>
        <v>70.215</v>
      </c>
      <c r="Q22" s="61">
        <v>6</v>
      </c>
      <c r="R22" s="41">
        <f t="shared" si="2"/>
        <v>216.215</v>
      </c>
      <c r="S22" s="46"/>
      <c r="T22" s="41">
        <f t="shared" si="3"/>
        <v>368.095</v>
      </c>
      <c r="U22" s="61">
        <v>6</v>
      </c>
      <c r="V22" s="17"/>
      <c r="W22" s="62"/>
      <c r="X22" s="17"/>
      <c r="Y22" s="61"/>
      <c r="AB22" s="42"/>
      <c r="AC22" s="61"/>
      <c r="AD22" s="39"/>
      <c r="AE22" s="41"/>
      <c r="AF22" s="61"/>
      <c r="AG22" s="41"/>
      <c r="AH22" s="61"/>
      <c r="AJ22" s="61"/>
      <c r="AK22" s="39"/>
      <c r="AL22" s="41"/>
      <c r="AM22" s="61"/>
      <c r="AN22" s="41"/>
      <c r="AO22" s="41"/>
      <c r="AP22" s="77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44" customFormat="1" ht="13.5" customHeight="1">
      <c r="A23" s="57"/>
      <c r="B23" s="57"/>
      <c r="C23" s="58"/>
      <c r="D23" s="47"/>
      <c r="E23" s="47"/>
      <c r="F23" s="60"/>
      <c r="G23" s="38"/>
      <c r="H23" s="39"/>
      <c r="I23" s="38"/>
      <c r="J23" s="61"/>
      <c r="K23" s="61"/>
      <c r="L23" s="61"/>
      <c r="M23" s="60"/>
      <c r="N23" s="60"/>
      <c r="O23" s="38"/>
      <c r="P23" s="41"/>
      <c r="Q23" s="61"/>
      <c r="R23" s="41"/>
      <c r="S23" s="61"/>
      <c r="T23" s="41"/>
      <c r="U23" s="77"/>
      <c r="V23" s="17"/>
      <c r="W23" s="62"/>
      <c r="X23" s="17"/>
      <c r="Y23" s="61"/>
      <c r="Z23" s="38"/>
      <c r="AA23" s="38"/>
      <c r="AB23" s="42"/>
      <c r="AC23" s="61"/>
      <c r="AD23" s="38"/>
      <c r="AE23" s="41"/>
      <c r="AF23" s="61"/>
      <c r="AG23" s="41"/>
      <c r="AH23" s="61"/>
      <c r="AI23" s="40"/>
      <c r="AJ23" s="61"/>
      <c r="AK23" s="38"/>
      <c r="AL23" s="41"/>
      <c r="AM23" s="61"/>
      <c r="AN23" s="41"/>
      <c r="AO23" s="41"/>
      <c r="AP23" s="61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44" customFormat="1" ht="13.5" customHeight="1">
      <c r="A24" s="57"/>
      <c r="B24" s="57"/>
      <c r="C24" s="58"/>
      <c r="D24" s="47"/>
      <c r="E24" s="47"/>
      <c r="F24" s="60"/>
      <c r="G24" s="38"/>
      <c r="H24" s="39"/>
      <c r="I24" s="38"/>
      <c r="J24" s="61"/>
      <c r="K24" s="61"/>
      <c r="L24" s="61"/>
      <c r="M24" s="60"/>
      <c r="N24" s="60"/>
      <c r="O24" s="38"/>
      <c r="P24" s="41"/>
      <c r="Q24" s="61"/>
      <c r="R24" s="41"/>
      <c r="S24" s="61"/>
      <c r="T24" s="41"/>
      <c r="U24" s="77"/>
      <c r="V24" s="17"/>
      <c r="W24" s="62"/>
      <c r="X24" s="17"/>
      <c r="Y24" s="61"/>
      <c r="Z24" s="38"/>
      <c r="AA24" s="38"/>
      <c r="AB24" s="42"/>
      <c r="AC24" s="61"/>
      <c r="AD24" s="38"/>
      <c r="AE24" s="41"/>
      <c r="AF24" s="61"/>
      <c r="AG24" s="41"/>
      <c r="AH24" s="61"/>
      <c r="AI24" s="40"/>
      <c r="AJ24" s="61"/>
      <c r="AK24" s="38"/>
      <c r="AL24" s="41"/>
      <c r="AM24" s="61"/>
      <c r="AN24" s="41"/>
      <c r="AO24" s="41"/>
      <c r="AP24" s="61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44" customFormat="1" ht="9" customHeight="1">
      <c r="A25" s="83"/>
      <c r="B25" s="84"/>
      <c r="C25" s="85"/>
      <c r="D25" s="79"/>
      <c r="E25" s="64"/>
      <c r="F25" s="65"/>
      <c r="G25" s="66"/>
      <c r="H25" s="67"/>
      <c r="I25" s="67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4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74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42" s="43" customFormat="1" ht="13.5" customHeight="1">
      <c r="A26" s="57" t="s">
        <v>37</v>
      </c>
      <c r="B26" s="57" t="s">
        <v>59</v>
      </c>
      <c r="C26" s="59" t="s">
        <v>61</v>
      </c>
      <c r="D26" s="47" t="s">
        <v>60</v>
      </c>
      <c r="E26" s="47"/>
      <c r="F26" s="80"/>
      <c r="G26" s="38"/>
      <c r="H26" s="39"/>
      <c r="I26" s="38"/>
      <c r="J26" s="61"/>
      <c r="K26" s="60">
        <v>20</v>
      </c>
      <c r="L26" s="78">
        <v>1</v>
      </c>
      <c r="M26" s="60">
        <v>5</v>
      </c>
      <c r="N26" s="78">
        <v>1</v>
      </c>
      <c r="O26" s="38">
        <v>35.34</v>
      </c>
      <c r="P26" s="41">
        <f aca="true" t="shared" si="4" ref="P26:P31">O26*1.5</f>
        <v>53.010000000000005</v>
      </c>
      <c r="Q26" s="77">
        <v>1</v>
      </c>
      <c r="R26" s="41">
        <f aca="true" t="shared" si="5" ref="R26:R31">K26+M26+P26</f>
        <v>78.01</v>
      </c>
      <c r="S26" s="77">
        <v>1</v>
      </c>
      <c r="T26" s="41"/>
      <c r="U26" s="61"/>
      <c r="V26" s="17"/>
      <c r="W26" s="62"/>
      <c r="X26" s="17"/>
      <c r="Y26" s="61"/>
      <c r="Z26" s="38"/>
      <c r="AA26" s="38"/>
      <c r="AB26" s="42"/>
      <c r="AC26" s="61"/>
      <c r="AD26" s="38"/>
      <c r="AE26" s="41"/>
      <c r="AF26" s="46"/>
      <c r="AG26" s="41"/>
      <c r="AH26" s="61"/>
      <c r="AI26" s="40"/>
      <c r="AJ26" s="61"/>
      <c r="AK26" s="38"/>
      <c r="AL26" s="41"/>
      <c r="AM26" s="61"/>
      <c r="AN26" s="41"/>
      <c r="AO26" s="41"/>
      <c r="AP26" s="61"/>
    </row>
    <row r="27" spans="1:42" s="43" customFormat="1" ht="13.5" customHeight="1">
      <c r="A27" s="82"/>
      <c r="B27" s="82"/>
      <c r="C27" s="86"/>
      <c r="D27" s="47"/>
      <c r="E27" s="60"/>
      <c r="F27" s="60"/>
      <c r="G27" s="38"/>
      <c r="H27" s="39"/>
      <c r="I27" s="38"/>
      <c r="J27" s="61"/>
      <c r="K27" s="60"/>
      <c r="L27" s="60"/>
      <c r="M27" s="61"/>
      <c r="N27" s="60"/>
      <c r="O27" s="38"/>
      <c r="P27" s="41"/>
      <c r="Q27" s="61"/>
      <c r="R27" s="41"/>
      <c r="S27" s="61"/>
      <c r="T27" s="41"/>
      <c r="U27" s="61"/>
      <c r="V27" s="17"/>
      <c r="W27" s="62"/>
      <c r="X27" s="17"/>
      <c r="Y27" s="61"/>
      <c r="Z27" s="38"/>
      <c r="AA27" s="38"/>
      <c r="AB27" s="42"/>
      <c r="AC27" s="61"/>
      <c r="AD27" s="38"/>
      <c r="AE27" s="41"/>
      <c r="AF27" s="97"/>
      <c r="AG27" s="41"/>
      <c r="AH27" s="96"/>
      <c r="AI27" s="40"/>
      <c r="AJ27" s="61"/>
      <c r="AK27" s="38"/>
      <c r="AL27" s="41"/>
      <c r="AM27" s="61"/>
      <c r="AN27" s="41"/>
      <c r="AO27" s="41"/>
      <c r="AP27" s="96"/>
    </row>
    <row r="28" spans="1:42" s="43" customFormat="1" ht="9" customHeight="1">
      <c r="A28" s="83"/>
      <c r="B28" s="83"/>
      <c r="C28" s="83"/>
      <c r="D28" s="63"/>
      <c r="E28" s="63"/>
      <c r="F28" s="63"/>
      <c r="G28" s="63"/>
      <c r="H28" s="63"/>
      <c r="I28" s="67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98"/>
      <c r="AG28" s="63"/>
      <c r="AH28" s="63"/>
      <c r="AI28" s="63"/>
      <c r="AJ28" s="63"/>
      <c r="AK28" s="63"/>
      <c r="AL28" s="63"/>
      <c r="AM28" s="63"/>
      <c r="AN28" s="63"/>
      <c r="AO28" s="63"/>
      <c r="AP28" s="63"/>
    </row>
    <row r="29" spans="1:42" s="43" customFormat="1" ht="13.5" customHeight="1">
      <c r="A29" s="57" t="s">
        <v>41</v>
      </c>
      <c r="B29" s="57" t="s">
        <v>73</v>
      </c>
      <c r="C29" s="59" t="s">
        <v>63</v>
      </c>
      <c r="D29" s="47" t="s">
        <v>72</v>
      </c>
      <c r="E29" s="60">
        <v>95</v>
      </c>
      <c r="F29" s="60"/>
      <c r="G29" s="38">
        <v>53.82</v>
      </c>
      <c r="H29" s="39">
        <v>49.86</v>
      </c>
      <c r="I29" s="38">
        <f>SUM(G29,H29)</f>
        <v>103.68</v>
      </c>
      <c r="J29" s="61"/>
      <c r="K29" s="60">
        <v>94</v>
      </c>
      <c r="L29" s="60"/>
      <c r="M29" s="61">
        <v>70</v>
      </c>
      <c r="N29" s="60"/>
      <c r="O29" s="38">
        <v>74.88</v>
      </c>
      <c r="P29" s="41">
        <f t="shared" si="4"/>
        <v>112.32</v>
      </c>
      <c r="Q29" s="61"/>
      <c r="R29" s="41">
        <f t="shared" si="5"/>
        <v>276.32</v>
      </c>
      <c r="S29" s="61"/>
      <c r="T29" s="41">
        <f>SUM(E29+I29+K29+M29+P29)</f>
        <v>475</v>
      </c>
      <c r="U29" s="77">
        <v>1</v>
      </c>
      <c r="V29" s="17" t="str">
        <f>A29</f>
        <v>Zimmermann</v>
      </c>
      <c r="W29" s="62" t="str">
        <f>B29</f>
        <v>Bernd</v>
      </c>
      <c r="X29" s="17" t="str">
        <f>C29</f>
        <v>VDSF Berlin-Brand.</v>
      </c>
      <c r="Y29" s="61" t="str">
        <f>D29</f>
        <v>G</v>
      </c>
      <c r="Z29" s="38">
        <v>67.63</v>
      </c>
      <c r="AA29" s="38">
        <v>65.64</v>
      </c>
      <c r="AB29" s="42">
        <f>SUM(Z29,AA29)</f>
        <v>133.26999999999998</v>
      </c>
      <c r="AC29" s="61"/>
      <c r="AD29" s="38">
        <v>103.58</v>
      </c>
      <c r="AE29" s="41">
        <f>AD29*1.5</f>
        <v>155.37</v>
      </c>
      <c r="AF29" s="46"/>
      <c r="AG29" s="41">
        <f>SUM(T29,AB29,AE29)</f>
        <v>763.64</v>
      </c>
      <c r="AH29" s="77">
        <v>1</v>
      </c>
      <c r="AI29" s="40">
        <v>80</v>
      </c>
      <c r="AJ29" s="61"/>
      <c r="AK29" s="38">
        <v>98.21</v>
      </c>
      <c r="AL29" s="41">
        <f>AK29*1.5</f>
        <v>147.315</v>
      </c>
      <c r="AM29" s="61"/>
      <c r="AN29" s="41">
        <f>SUM(AI29,AL29)</f>
        <v>227.315</v>
      </c>
      <c r="AO29" s="41">
        <f>AG29+AN29</f>
        <v>990.9549999999999</v>
      </c>
      <c r="AP29" s="77">
        <v>1</v>
      </c>
    </row>
    <row r="30" spans="1:42" s="43" customFormat="1" ht="13.5" customHeight="1">
      <c r="A30" s="57" t="s">
        <v>64</v>
      </c>
      <c r="B30" s="57" t="s">
        <v>65</v>
      </c>
      <c r="C30" s="59" t="s">
        <v>63</v>
      </c>
      <c r="D30" s="47" t="s">
        <v>72</v>
      </c>
      <c r="E30" s="60">
        <v>60</v>
      </c>
      <c r="F30" s="60"/>
      <c r="G30" s="38">
        <v>41.36</v>
      </c>
      <c r="H30" s="39">
        <v>38.53</v>
      </c>
      <c r="I30" s="38">
        <f>SUM(G30,H30)</f>
        <v>79.89</v>
      </c>
      <c r="J30" s="61"/>
      <c r="K30" s="60">
        <v>92</v>
      </c>
      <c r="L30" s="60"/>
      <c r="M30" s="61">
        <v>60</v>
      </c>
      <c r="N30" s="60"/>
      <c r="O30" s="38">
        <v>51.14</v>
      </c>
      <c r="P30" s="41">
        <f t="shared" si="4"/>
        <v>76.71000000000001</v>
      </c>
      <c r="Q30" s="61"/>
      <c r="R30" s="41">
        <f t="shared" si="5"/>
        <v>228.71</v>
      </c>
      <c r="S30" s="61"/>
      <c r="T30" s="41">
        <f>SUM(E30+I30+K30+M30+P30)</f>
        <v>368.6</v>
      </c>
      <c r="U30" s="61">
        <v>2</v>
      </c>
      <c r="V30" s="17" t="str">
        <f>A30</f>
        <v>Nowak</v>
      </c>
      <c r="W30" s="62" t="str">
        <f>B30</f>
        <v>Lutz</v>
      </c>
      <c r="X30" s="17" t="str">
        <f>C30</f>
        <v>VDSF Berlin-Brand.</v>
      </c>
      <c r="Y30" s="61" t="str">
        <f>D30</f>
        <v>G</v>
      </c>
      <c r="Z30" s="38">
        <v>53.83</v>
      </c>
      <c r="AA30" s="38">
        <v>50.1</v>
      </c>
      <c r="AB30" s="42">
        <f>SUM(Z30,AA30)</f>
        <v>103.93</v>
      </c>
      <c r="AC30" s="61"/>
      <c r="AD30" s="38">
        <v>74.68</v>
      </c>
      <c r="AE30" s="41">
        <f>AD30*1.5</f>
        <v>112.02000000000001</v>
      </c>
      <c r="AF30" s="46"/>
      <c r="AG30" s="41">
        <f>SUM(T30,AB30,AE30)</f>
        <v>584.5500000000001</v>
      </c>
      <c r="AH30" s="61">
        <v>2</v>
      </c>
      <c r="AI30" s="40">
        <v>55</v>
      </c>
      <c r="AJ30" s="61"/>
      <c r="AK30" s="38">
        <v>48.91</v>
      </c>
      <c r="AL30" s="41">
        <f>AK30*1.5</f>
        <v>73.365</v>
      </c>
      <c r="AM30" s="61"/>
      <c r="AN30" s="41">
        <f>SUM(AI30,AL30)</f>
        <v>128.365</v>
      </c>
      <c r="AO30" s="41">
        <f>AG30+AN30</f>
        <v>712.9150000000001</v>
      </c>
      <c r="AP30" s="61">
        <v>2</v>
      </c>
    </row>
    <row r="31" spans="1:42" s="43" customFormat="1" ht="13.5" customHeight="1">
      <c r="A31" s="57" t="s">
        <v>66</v>
      </c>
      <c r="B31" s="57" t="s">
        <v>74</v>
      </c>
      <c r="C31" s="59" t="s">
        <v>78</v>
      </c>
      <c r="D31" s="47" t="s">
        <v>72</v>
      </c>
      <c r="E31" s="60"/>
      <c r="F31" s="60"/>
      <c r="G31" s="38"/>
      <c r="H31" s="39"/>
      <c r="I31" s="38"/>
      <c r="J31" s="61"/>
      <c r="K31" s="60">
        <v>80</v>
      </c>
      <c r="L31" s="60"/>
      <c r="M31" s="61">
        <v>40</v>
      </c>
      <c r="N31" s="60"/>
      <c r="O31" s="38">
        <v>53.42</v>
      </c>
      <c r="P31" s="41">
        <f t="shared" si="4"/>
        <v>80.13</v>
      </c>
      <c r="Q31" s="61"/>
      <c r="R31" s="41">
        <f t="shared" si="5"/>
        <v>200.13</v>
      </c>
      <c r="S31" s="61"/>
      <c r="T31" s="41">
        <f>SUM(E31+I31+K31+M31+P31)</f>
        <v>200.13</v>
      </c>
      <c r="U31" s="61">
        <v>3</v>
      </c>
      <c r="V31" s="17"/>
      <c r="W31" s="62"/>
      <c r="X31" s="17"/>
      <c r="Y31" s="61"/>
      <c r="Z31" s="38"/>
      <c r="AA31" s="38"/>
      <c r="AB31" s="42"/>
      <c r="AC31" s="61"/>
      <c r="AD31" s="38"/>
      <c r="AE31" s="41"/>
      <c r="AF31" s="46"/>
      <c r="AG31" s="41"/>
      <c r="AH31" s="61"/>
      <c r="AI31" s="40"/>
      <c r="AJ31" s="61"/>
      <c r="AK31" s="38"/>
      <c r="AL31" s="41"/>
      <c r="AM31" s="61"/>
      <c r="AN31" s="41"/>
      <c r="AO31" s="41"/>
      <c r="AP31" s="61"/>
    </row>
    <row r="32" spans="1:42" s="43" customFormat="1" ht="9" customHeight="1">
      <c r="A32" s="83"/>
      <c r="B32" s="83"/>
      <c r="C32" s="83"/>
      <c r="D32" s="63"/>
      <c r="E32" s="63"/>
      <c r="F32" s="63"/>
      <c r="G32" s="63"/>
      <c r="H32" s="63"/>
      <c r="I32" s="67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98"/>
      <c r="AG32" s="63"/>
      <c r="AH32" s="63"/>
      <c r="AI32" s="63"/>
      <c r="AJ32" s="63"/>
      <c r="AK32" s="63"/>
      <c r="AL32" s="63"/>
      <c r="AM32" s="63"/>
      <c r="AN32" s="63"/>
      <c r="AO32" s="63"/>
      <c r="AP32" s="63"/>
    </row>
    <row r="33" spans="1:256" s="44" customFormat="1" ht="13.5" customHeight="1">
      <c r="A33" s="57" t="s">
        <v>76</v>
      </c>
      <c r="B33" s="57" t="s">
        <v>77</v>
      </c>
      <c r="C33" s="58" t="s">
        <v>29</v>
      </c>
      <c r="D33" s="47" t="s">
        <v>75</v>
      </c>
      <c r="E33" s="47"/>
      <c r="F33" s="60"/>
      <c r="G33" s="38"/>
      <c r="H33" s="39"/>
      <c r="I33" s="38"/>
      <c r="J33" s="61"/>
      <c r="K33" s="61">
        <v>50</v>
      </c>
      <c r="L33" s="61"/>
      <c r="M33" s="60">
        <v>50</v>
      </c>
      <c r="N33" s="60"/>
      <c r="O33" s="38">
        <v>46.65</v>
      </c>
      <c r="P33" s="41">
        <f>O33*1.5</f>
        <v>69.975</v>
      </c>
      <c r="Q33" s="61"/>
      <c r="R33" s="41">
        <f>K33+M33+P33</f>
        <v>169.975</v>
      </c>
      <c r="S33" s="77">
        <v>1</v>
      </c>
      <c r="T33" s="41"/>
      <c r="U33" s="77"/>
      <c r="V33" s="17"/>
      <c r="W33" s="62"/>
      <c r="X33" s="17"/>
      <c r="Y33" s="61"/>
      <c r="Z33" s="38"/>
      <c r="AA33" s="38"/>
      <c r="AB33" s="42"/>
      <c r="AC33" s="61"/>
      <c r="AD33" s="38"/>
      <c r="AE33" s="41"/>
      <c r="AF33" s="61"/>
      <c r="AG33" s="41"/>
      <c r="AH33" s="61"/>
      <c r="AI33" s="40"/>
      <c r="AJ33" s="61"/>
      <c r="AK33" s="38"/>
      <c r="AL33" s="41"/>
      <c r="AM33" s="61"/>
      <c r="AN33" s="41"/>
      <c r="AO33" s="41"/>
      <c r="AP33" s="61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44" customFormat="1" ht="13.5" customHeight="1">
      <c r="A34" s="57"/>
      <c r="B34" s="57"/>
      <c r="C34" s="58"/>
      <c r="D34" s="47"/>
      <c r="E34" s="47"/>
      <c r="F34" s="60"/>
      <c r="G34" s="38"/>
      <c r="H34" s="39"/>
      <c r="I34" s="38"/>
      <c r="J34" s="61"/>
      <c r="K34" s="61"/>
      <c r="L34" s="61"/>
      <c r="M34" s="60"/>
      <c r="N34" s="60"/>
      <c r="O34" s="38"/>
      <c r="P34" s="41"/>
      <c r="Q34" s="61"/>
      <c r="R34" s="41"/>
      <c r="S34" s="61"/>
      <c r="T34" s="41"/>
      <c r="U34" s="77"/>
      <c r="V34" s="17"/>
      <c r="W34" s="62"/>
      <c r="X34" s="17"/>
      <c r="Y34" s="61"/>
      <c r="Z34" s="38"/>
      <c r="AA34" s="38"/>
      <c r="AB34" s="42"/>
      <c r="AC34" s="61"/>
      <c r="AD34" s="38"/>
      <c r="AE34" s="41"/>
      <c r="AF34" s="61"/>
      <c r="AG34" s="41"/>
      <c r="AH34" s="61"/>
      <c r="AI34" s="40"/>
      <c r="AJ34" s="61"/>
      <c r="AK34" s="38"/>
      <c r="AL34" s="41"/>
      <c r="AM34" s="61"/>
      <c r="AN34" s="41"/>
      <c r="AO34" s="41"/>
      <c r="AP34" s="61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6" spans="32:34" ht="15.75">
      <c r="AF36" s="6" t="s">
        <v>81</v>
      </c>
      <c r="AH36" s="6"/>
    </row>
    <row r="37" spans="32:34" ht="15.75">
      <c r="AF37" s="6" t="s">
        <v>79</v>
      </c>
      <c r="AH37" s="6"/>
    </row>
    <row r="38" spans="32:34" ht="15.75">
      <c r="AF38" s="6" t="s">
        <v>80</v>
      </c>
      <c r="AH38" s="6"/>
    </row>
  </sheetData>
  <sheetProtection/>
  <mergeCells count="17">
    <mergeCell ref="AK1:AN1"/>
    <mergeCell ref="A1:N1"/>
    <mergeCell ref="Z3:AC3"/>
    <mergeCell ref="AD3:AF3"/>
    <mergeCell ref="T3:U3"/>
    <mergeCell ref="V1:AI1"/>
    <mergeCell ref="E3:F3"/>
    <mergeCell ref="O1:R1"/>
    <mergeCell ref="AO3:AP3"/>
    <mergeCell ref="AK3:AM3"/>
    <mergeCell ref="G3:J3"/>
    <mergeCell ref="K3:L3"/>
    <mergeCell ref="M3:N3"/>
    <mergeCell ref="O3:Q3"/>
    <mergeCell ref="AG3:AH3"/>
    <mergeCell ref="AI3:AJ3"/>
    <mergeCell ref="R3:S3"/>
  </mergeCells>
  <printOptions/>
  <pageMargins left="0.3937007874015748" right="0.1968503937007874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Windows-Benutzer</cp:lastModifiedBy>
  <cp:lastPrinted>2020-06-21T13:25:57Z</cp:lastPrinted>
  <dcterms:created xsi:type="dcterms:W3CDTF">2000-04-20T06:06:45Z</dcterms:created>
  <dcterms:modified xsi:type="dcterms:W3CDTF">2020-06-26T06:30:23Z</dcterms:modified>
  <cp:category/>
  <cp:version/>
  <cp:contentType/>
  <cp:contentStatus/>
</cp:coreProperties>
</file>