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0" windowWidth="16800" windowHeight="11145" activeTab="0"/>
  </bookViews>
  <sheets>
    <sheet name="LM S LD" sheetId="1" r:id="rId1"/>
    <sheet name="Tabelle1" sheetId="2" r:id="rId2"/>
    <sheet name="Tabelle2" sheetId="3" r:id="rId3"/>
  </sheets>
  <definedNames/>
  <calcPr fullCalcOnLoad="1"/>
</workbook>
</file>

<file path=xl/sharedStrings.xml><?xml version="1.0" encoding="utf-8"?>
<sst xmlns="http://schemas.openxmlformats.org/spreadsheetml/2006/main" count="121" uniqueCount="72">
  <si>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</si>
  <si>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</si>
  <si>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</si>
  <si>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</si>
  <si>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</si>
  <si>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</si>
  <si>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</si>
  <si>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</si>
  <si>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</si>
  <si>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</si>
  <si>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</si>
  <si>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</si>
  <si>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</si>
  <si>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</si>
  <si>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</si>
  <si>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</si>
  <si>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</si>
  <si>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</si>
  <si>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</si>
  <si>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</si>
  <si>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</si>
  <si>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</si>
  <si>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</si>
  <si>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</si>
  <si>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</si>
  <si>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</si>
  <si>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>Fliege Weit Zweihand</t>
  </si>
  <si>
    <t>SC Borussia 1920 Friedr.</t>
  </si>
  <si>
    <t>AF Hohenschönhausen</t>
  </si>
  <si>
    <t>Wagner</t>
  </si>
  <si>
    <t>Frank</t>
  </si>
  <si>
    <t>OG Hessenwinkel</t>
  </si>
  <si>
    <t>Manfred</t>
  </si>
  <si>
    <t>Reiß</t>
  </si>
  <si>
    <t>Musial</t>
  </si>
  <si>
    <t>Volker</t>
  </si>
  <si>
    <t>Hüter</t>
  </si>
  <si>
    <t>Torsten</t>
  </si>
  <si>
    <t>Zimmermann</t>
  </si>
  <si>
    <t>Britta</t>
  </si>
  <si>
    <t>Oelke</t>
  </si>
  <si>
    <t>Heinz</t>
  </si>
  <si>
    <t>Behlert</t>
  </si>
  <si>
    <t>Detlef</t>
  </si>
  <si>
    <t>AF Wendenschloss</t>
  </si>
  <si>
    <t>Demin</t>
  </si>
  <si>
    <t>Eugen</t>
  </si>
  <si>
    <t>Neumann</t>
  </si>
  <si>
    <t>Peter</t>
  </si>
  <si>
    <t>Geisler</t>
  </si>
  <si>
    <t>Jürgen</t>
  </si>
  <si>
    <t>Weigel</t>
  </si>
  <si>
    <t>Thomas</t>
  </si>
  <si>
    <t>FK</t>
  </si>
  <si>
    <t>Graf</t>
  </si>
  <si>
    <t>Herbert</t>
  </si>
  <si>
    <t>Ausschreibung wurde durch DAFV genehmigt.</t>
  </si>
  <si>
    <t>DAFV Castingsportreferent</t>
  </si>
  <si>
    <t xml:space="preserve">Nr.: 03 /2021 gez.: Wolfgang Feige-Lorenz </t>
  </si>
  <si>
    <t>LH</t>
  </si>
  <si>
    <t>Schulz</t>
  </si>
  <si>
    <t>Steffen</t>
  </si>
  <si>
    <t>SH4</t>
  </si>
  <si>
    <t>SD1</t>
  </si>
  <si>
    <t>SH3</t>
  </si>
  <si>
    <t>Christoph</t>
  </si>
  <si>
    <t>SH1</t>
  </si>
  <si>
    <t>Carsten</t>
  </si>
  <si>
    <t>DAV Berlin</t>
  </si>
  <si>
    <t>Ergebnisliste Berliner Castingsport Meisterschaften vom 19. - 20. 06. 2021, Sportforum Berlin</t>
  </si>
  <si>
    <t>Winter</t>
  </si>
  <si>
    <t>Harald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</si>
</sst>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[$€]#,##0.00_);[Red]\([$€]#,##0.00\)"/>
    <numFmt numFmtId="166" formatCode="_-* #,##0.00\ [$€-1]_-;\-* #,##0.00\ [$€-1]_-;_-* &quot;-&quot;??\ [$€-1]_-"/>
  </numFmts>
  <fonts count="59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color indexed="10"/>
      <name val="Arial"/>
      <family val="2"/>
    </font>
    <font>
      <sz val="12"/>
      <name val="Arial Narrow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 Narrow"/>
      <family val="2"/>
    </font>
    <font>
      <sz val="8"/>
      <name val="MS Sans Serif"/>
      <family val="2"/>
    </font>
    <font>
      <sz val="9"/>
      <color indexed="50"/>
      <name val="Arial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  <font>
      <sz val="9"/>
      <color rgb="FF92D05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09">
    <xf numFmtId="0" fontId="0" fillId="0" borderId="0" xfId="0" applyAlignment="1">
      <alignment/>
    </xf>
    <xf numFmtId="3" fontId="2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shrinkToFit="1"/>
      <protection/>
    </xf>
    <xf numFmtId="0" fontId="6" fillId="0" borderId="10" xfId="0" applyNumberFormat="1" applyFont="1" applyFill="1" applyBorder="1" applyAlignment="1" applyProtection="1">
      <alignment shrinkToFit="1"/>
      <protection/>
    </xf>
    <xf numFmtId="0" fontId="2" fillId="0" borderId="0" xfId="0" applyNumberFormat="1" applyFont="1" applyFill="1" applyBorder="1" applyAlignment="1" applyProtection="1">
      <alignment shrinkToFit="1"/>
      <protection/>
    </xf>
    <xf numFmtId="3" fontId="6" fillId="0" borderId="10" xfId="0" applyNumberFormat="1" applyFont="1" applyFill="1" applyBorder="1" applyAlignment="1" applyProtection="1">
      <alignment shrinkToFit="1"/>
      <protection/>
    </xf>
    <xf numFmtId="164" fontId="6" fillId="0" borderId="1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shrinkToFit="1"/>
      <protection/>
    </xf>
    <xf numFmtId="3" fontId="6" fillId="0" borderId="10" xfId="0" applyNumberFormat="1" applyFont="1" applyFill="1" applyBorder="1" applyAlignment="1" applyProtection="1">
      <alignment horizontal="center" shrinkToFit="1"/>
      <protection/>
    </xf>
    <xf numFmtId="164" fontId="6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4" fontId="6" fillId="0" borderId="10" xfId="0" applyNumberFormat="1" applyFont="1" applyFill="1" applyBorder="1" applyAlignment="1" applyProtection="1">
      <alignment horizontal="center" shrinkToFit="1"/>
      <protection/>
    </xf>
    <xf numFmtId="2" fontId="6" fillId="0" borderId="10" xfId="0" applyNumberFormat="1" applyFont="1" applyFill="1" applyBorder="1" applyAlignment="1" applyProtection="1">
      <alignment horizontal="center"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4" fillId="0" borderId="1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6" fillId="0" borderId="10" xfId="0" applyNumberFormat="1" applyFont="1" applyFill="1" applyBorder="1" applyAlignment="1" applyProtection="1">
      <alignment horizontal="right" shrinkToFit="1"/>
      <protection/>
    </xf>
    <xf numFmtId="4" fontId="2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4" fontId="6" fillId="0" borderId="10" xfId="0" applyNumberFormat="1" applyFont="1" applyFill="1" applyBorder="1" applyAlignment="1" applyProtection="1">
      <alignment/>
      <protection/>
    </xf>
    <xf numFmtId="2" fontId="6" fillId="0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164" fontId="6" fillId="0" borderId="10" xfId="0" applyNumberFormat="1" applyFont="1" applyFill="1" applyBorder="1" applyAlignment="1" applyProtection="1">
      <alignment/>
      <protection/>
    </xf>
    <xf numFmtId="4" fontId="6" fillId="0" borderId="1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3" fontId="17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shrinkToFit="1"/>
    </xf>
    <xf numFmtId="0" fontId="6" fillId="0" borderId="11" xfId="0" applyFont="1" applyFill="1" applyBorder="1" applyAlignment="1">
      <alignment horizontal="left" shrinkToFit="1"/>
    </xf>
    <xf numFmtId="3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shrinkToFit="1"/>
      <protection/>
    </xf>
    <xf numFmtId="0" fontId="6" fillId="33" borderId="10" xfId="0" applyFont="1" applyFill="1" applyBorder="1" applyAlignment="1">
      <alignment horizontal="center"/>
    </xf>
    <xf numFmtId="3" fontId="6" fillId="33" borderId="10" xfId="0" applyNumberFormat="1" applyFont="1" applyFill="1" applyBorder="1" applyAlignment="1" applyProtection="1">
      <alignment horizontal="center"/>
      <protection/>
    </xf>
    <xf numFmtId="4" fontId="6" fillId="33" borderId="10" xfId="0" applyNumberFormat="1" applyFont="1" applyFill="1" applyBorder="1" applyAlignment="1" applyProtection="1">
      <alignment/>
      <protection/>
    </xf>
    <xf numFmtId="2" fontId="6" fillId="33" borderId="10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164" fontId="6" fillId="33" borderId="10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shrinkToFit="1"/>
      <protection/>
    </xf>
    <xf numFmtId="4" fontId="6" fillId="33" borderId="10" xfId="0" applyNumberFormat="1" applyFont="1" applyFill="1" applyBorder="1" applyAlignment="1" applyProtection="1">
      <alignment horizontal="right"/>
      <protection/>
    </xf>
    <xf numFmtId="0" fontId="15" fillId="33" borderId="10" xfId="0" applyNumberFormat="1" applyFont="1" applyFill="1" applyBorder="1" applyAlignment="1" applyProtection="1">
      <alignment horizontal="center"/>
      <protection/>
    </xf>
    <xf numFmtId="3" fontId="6" fillId="33" borderId="10" xfId="0" applyNumberFormat="1" applyFon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 horizontal="center"/>
      <protection/>
    </xf>
    <xf numFmtId="0" fontId="6" fillId="33" borderId="12" xfId="0" applyNumberFormat="1" applyFont="1" applyFill="1" applyBorder="1" applyAlignment="1" applyProtection="1">
      <alignment shrinkToFit="1"/>
      <protection/>
    </xf>
    <xf numFmtId="164" fontId="3" fillId="0" borderId="0" xfId="0" applyNumberFormat="1" applyFont="1" applyFill="1" applyBorder="1" applyAlignment="1" applyProtection="1">
      <alignment/>
      <protection/>
    </xf>
    <xf numFmtId="0" fontId="56" fillId="0" borderId="10" xfId="0" applyNumberFormat="1" applyFont="1" applyFill="1" applyBorder="1" applyAlignment="1" applyProtection="1">
      <alignment horizontal="center"/>
      <protection/>
    </xf>
    <xf numFmtId="3" fontId="56" fillId="0" borderId="10" xfId="0" applyNumberFormat="1" applyFont="1" applyFill="1" applyBorder="1" applyAlignment="1" applyProtection="1">
      <alignment horizontal="center"/>
      <protection/>
    </xf>
    <xf numFmtId="0" fontId="6" fillId="33" borderId="13" xfId="0" applyFont="1" applyFill="1" applyBorder="1" applyAlignment="1">
      <alignment horizontal="center"/>
    </xf>
    <xf numFmtId="3" fontId="13" fillId="0" borderId="10" xfId="0" applyNumberFormat="1" applyFont="1" applyFill="1" applyBorder="1" applyAlignment="1" applyProtection="1">
      <alignment horizontal="center"/>
      <protection/>
    </xf>
    <xf numFmtId="0" fontId="56" fillId="0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left"/>
    </xf>
    <xf numFmtId="0" fontId="57" fillId="33" borderId="10" xfId="0" applyFont="1" applyFill="1" applyBorder="1" applyAlignment="1">
      <alignment horizontal="left"/>
    </xf>
    <xf numFmtId="0" fontId="57" fillId="33" borderId="14" xfId="0" applyFont="1" applyFill="1" applyBorder="1" applyAlignment="1">
      <alignment horizontal="left" shrinkToFit="1"/>
    </xf>
    <xf numFmtId="3" fontId="58" fillId="0" borderId="10" xfId="0" applyNumberFormat="1" applyFont="1" applyFill="1" applyBorder="1" applyAlignment="1" applyProtection="1">
      <alignment horizontal="center" shrinkToFit="1"/>
      <protection/>
    </xf>
    <xf numFmtId="3" fontId="14" fillId="0" borderId="10" xfId="0" applyNumberFormat="1" applyFont="1" applyFill="1" applyBorder="1" applyAlignment="1" applyProtection="1">
      <alignment horizontal="center" shrinkToFit="1"/>
      <protection/>
    </xf>
    <xf numFmtId="0" fontId="58" fillId="0" borderId="10" xfId="0" applyNumberFormat="1" applyFont="1" applyFill="1" applyBorder="1" applyAlignment="1" applyProtection="1">
      <alignment horizontal="center" shrinkToFit="1"/>
      <protection/>
    </xf>
    <xf numFmtId="0" fontId="14" fillId="0" borderId="10" xfId="0" applyNumberFormat="1" applyFont="1" applyFill="1" applyBorder="1" applyAlignment="1" applyProtection="1">
      <alignment horizontal="center" shrinkToFit="1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shrinkToFi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shrinkToFit="1"/>
    </xf>
    <xf numFmtId="0" fontId="3" fillId="0" borderId="14" xfId="0" applyFont="1" applyBorder="1" applyAlignment="1">
      <alignment horizontal="center"/>
    </xf>
    <xf numFmtId="4" fontId="6" fillId="33" borderId="10" xfId="0" applyNumberFormat="1" applyFont="1" applyFill="1" applyBorder="1" applyAlignment="1" applyProtection="1">
      <alignment horizontal="center"/>
      <protection/>
    </xf>
    <xf numFmtId="0" fontId="6" fillId="34" borderId="10" xfId="0" applyNumberFormat="1" applyFont="1" applyFill="1" applyBorder="1" applyAlignment="1" applyProtection="1">
      <alignment horizontal="center"/>
      <protection/>
    </xf>
    <xf numFmtId="0" fontId="56" fillId="34" borderId="10" xfId="0" applyNumberFormat="1" applyFont="1" applyFill="1" applyBorder="1" applyAlignment="1" applyProtection="1">
      <alignment horizontal="center"/>
      <protection/>
    </xf>
    <xf numFmtId="164" fontId="6" fillId="34" borderId="10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 shrinkToFit="1"/>
      <protection/>
    </xf>
    <xf numFmtId="4" fontId="6" fillId="0" borderId="11" xfId="0" applyNumberFormat="1" applyFont="1" applyFill="1" applyBorder="1" applyAlignment="1" applyProtection="1">
      <alignment horizontal="center" shrinkToFit="1"/>
      <protection/>
    </xf>
    <xf numFmtId="4" fontId="6" fillId="0" borderId="15" xfId="0" applyNumberFormat="1" applyFont="1" applyFill="1" applyBorder="1" applyAlignment="1" applyProtection="1">
      <alignment horizontal="center" shrinkToFit="1"/>
      <protection/>
    </xf>
    <xf numFmtId="4" fontId="6" fillId="0" borderId="12" xfId="0" applyNumberFormat="1" applyFont="1" applyFill="1" applyBorder="1" applyAlignment="1" applyProtection="1">
      <alignment horizontal="center" shrinkToFit="1"/>
      <protection/>
    </xf>
    <xf numFmtId="0" fontId="6" fillId="0" borderId="11" xfId="0" applyNumberFormat="1" applyFont="1" applyFill="1" applyBorder="1" applyAlignment="1" applyProtection="1">
      <alignment horizontal="center" shrinkToFit="1"/>
      <protection/>
    </xf>
    <xf numFmtId="0" fontId="6" fillId="0" borderId="12" xfId="0" applyNumberFormat="1" applyFont="1" applyFill="1" applyBorder="1" applyAlignment="1" applyProtection="1">
      <alignment horizontal="center" shrinkToFit="1"/>
      <protection/>
    </xf>
    <xf numFmtId="3" fontId="6" fillId="0" borderId="11" xfId="0" applyNumberFormat="1" applyFont="1" applyFill="1" applyBorder="1" applyAlignment="1" applyProtection="1">
      <alignment horizontal="center" shrinkToFit="1"/>
      <protection/>
    </xf>
    <xf numFmtId="3" fontId="6" fillId="0" borderId="12" xfId="0" applyNumberFormat="1" applyFont="1" applyFill="1" applyBorder="1" applyAlignment="1" applyProtection="1">
      <alignment horizontal="center" shrinkToFi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64" fontId="6" fillId="0" borderId="11" xfId="0" applyNumberFormat="1" applyFont="1" applyFill="1" applyBorder="1" applyAlignment="1" applyProtection="1">
      <alignment horizontal="center" shrinkToFit="1"/>
      <protection/>
    </xf>
    <xf numFmtId="164" fontId="6" fillId="0" borderId="12" xfId="0" applyNumberFormat="1" applyFont="1" applyFill="1" applyBorder="1" applyAlignment="1" applyProtection="1">
      <alignment horizontal="center" shrinkToFit="1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Gut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Rot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="105" zoomScaleNormal="105" zoomScalePageLayoutView="0" workbookViewId="0" topLeftCell="A1">
      <selection activeCell="AM21" sqref="AM21"/>
    </sheetView>
  </sheetViews>
  <sheetFormatPr defaultColWidth="10.00390625" defaultRowHeight="12.75"/>
  <cols>
    <col min="1" max="1" width="10.57421875" style="45" customWidth="1"/>
    <col min="2" max="2" width="10.140625" style="45" customWidth="1"/>
    <col min="3" max="3" width="16.28125" style="45" customWidth="1"/>
    <col min="4" max="4" width="4.57421875" style="22" customWidth="1"/>
    <col min="5" max="5" width="5.7109375" style="1" customWidth="1"/>
    <col min="6" max="6" width="3.57421875" style="56" customWidth="1"/>
    <col min="7" max="7" width="7.421875" style="3" customWidth="1"/>
    <col min="8" max="8" width="8.421875" style="2" customWidth="1"/>
    <col min="9" max="9" width="7.8515625" style="3" customWidth="1"/>
    <col min="10" max="10" width="2.7109375" style="6" customWidth="1"/>
    <col min="11" max="11" width="5.421875" style="1" customWidth="1"/>
    <col min="12" max="12" width="3.421875" style="1" customWidth="1"/>
    <col min="13" max="13" width="6.7109375" style="1" customWidth="1"/>
    <col min="14" max="14" width="3.7109375" style="1" customWidth="1"/>
    <col min="15" max="15" width="6.7109375" style="3" customWidth="1"/>
    <col min="16" max="16" width="9.421875" style="4" customWidth="1"/>
    <col min="17" max="17" width="2.7109375" style="6" customWidth="1"/>
    <col min="18" max="18" width="8.7109375" style="4" customWidth="1"/>
    <col min="19" max="19" width="2.8515625" style="6" customWidth="1"/>
    <col min="20" max="20" width="8.57421875" style="5" customWidth="1"/>
    <col min="21" max="21" width="3.28125" style="37" customWidth="1"/>
    <col min="22" max="22" width="10.28125" style="18" customWidth="1"/>
    <col min="23" max="23" width="8.00390625" style="18" customWidth="1"/>
    <col min="24" max="24" width="15.140625" style="31" customWidth="1"/>
    <col min="25" max="25" width="4.57421875" style="22" customWidth="1"/>
    <col min="26" max="26" width="7.00390625" style="3" customWidth="1"/>
    <col min="27" max="27" width="6.7109375" style="3" customWidth="1"/>
    <col min="28" max="28" width="7.140625" style="34" customWidth="1"/>
    <col min="29" max="29" width="3.28125" style="51" customWidth="1"/>
    <col min="30" max="30" width="7.140625" style="3" customWidth="1"/>
    <col min="31" max="31" width="7.8515625" style="5" customWidth="1"/>
    <col min="32" max="32" width="3.7109375" style="51" customWidth="1"/>
    <col min="33" max="33" width="8.57421875" style="4" customWidth="1"/>
    <col min="34" max="34" width="3.140625" style="53" customWidth="1"/>
    <col min="35" max="35" width="4.140625" style="7" customWidth="1"/>
    <col min="36" max="36" width="3.421875" style="51" customWidth="1"/>
    <col min="37" max="37" width="6.7109375" style="3" customWidth="1"/>
    <col min="38" max="38" width="9.00390625" style="4" customWidth="1"/>
    <col min="39" max="39" width="3.57421875" style="49" customWidth="1"/>
    <col min="40" max="40" width="8.140625" style="4" customWidth="1"/>
    <col min="41" max="41" width="8.8515625" style="4" customWidth="1"/>
    <col min="42" max="42" width="3.7109375" style="53" customWidth="1"/>
    <col min="43" max="16384" width="10.00390625" style="5" customWidth="1"/>
  </cols>
  <sheetData>
    <row r="1" spans="1:42" s="12" customFormat="1" ht="15.75" customHeight="1">
      <c r="A1" s="98" t="s">
        <v>69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7"/>
      <c r="P1" s="97"/>
      <c r="Q1" s="97"/>
      <c r="R1" s="97"/>
      <c r="S1" s="35"/>
      <c r="U1" s="36"/>
      <c r="V1" s="98" t="str">
        <f>A1</f>
        <v>Ergebnisliste Berliner Castingsport Meisterschaften vom 19. - 20. 06. 2021, Sportforum Berlin</v>
      </c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50"/>
      <c r="AK1" s="97"/>
      <c r="AL1" s="97"/>
      <c r="AM1" s="97"/>
      <c r="AN1" s="97"/>
      <c r="AO1" s="11" t="s">
        <v>20</v>
      </c>
      <c r="AP1" s="54"/>
    </row>
    <row r="2" spans="1:42" s="12" customFormat="1" ht="8.25" customHeight="1">
      <c r="A2" s="26"/>
      <c r="B2" s="26"/>
      <c r="C2" s="26"/>
      <c r="D2" s="21"/>
      <c r="E2" s="14"/>
      <c r="F2" s="55"/>
      <c r="G2" s="9"/>
      <c r="H2" s="15"/>
      <c r="I2" s="9"/>
      <c r="J2" s="13"/>
      <c r="K2" s="14"/>
      <c r="L2" s="14"/>
      <c r="M2" s="14"/>
      <c r="N2" s="14"/>
      <c r="O2" s="9"/>
      <c r="P2" s="10"/>
      <c r="Q2" s="13"/>
      <c r="R2" s="10"/>
      <c r="S2" s="13"/>
      <c r="U2" s="36"/>
      <c r="V2" s="16"/>
      <c r="W2" s="16"/>
      <c r="X2" s="29"/>
      <c r="Y2" s="21"/>
      <c r="Z2" s="9"/>
      <c r="AA2" s="9"/>
      <c r="AB2" s="32"/>
      <c r="AC2" s="50"/>
      <c r="AD2" s="9"/>
      <c r="AF2" s="50"/>
      <c r="AG2" s="10"/>
      <c r="AH2" s="52"/>
      <c r="AI2" s="8"/>
      <c r="AJ2" s="50"/>
      <c r="AK2" s="9"/>
      <c r="AL2" s="10"/>
      <c r="AM2" s="48"/>
      <c r="AN2" s="10"/>
      <c r="AO2" s="75"/>
      <c r="AP2" s="52"/>
    </row>
    <row r="3" spans="1:256" s="17" customFormat="1" ht="13.5" customHeight="1">
      <c r="A3" s="17" t="s">
        <v>0</v>
      </c>
      <c r="B3" s="17" t="s">
        <v>1</v>
      </c>
      <c r="C3" s="17" t="s">
        <v>2</v>
      </c>
      <c r="D3" s="23" t="s">
        <v>3</v>
      </c>
      <c r="E3" s="104" t="s">
        <v>4</v>
      </c>
      <c r="F3" s="105"/>
      <c r="G3" s="99" t="s">
        <v>5</v>
      </c>
      <c r="H3" s="100"/>
      <c r="I3" s="100"/>
      <c r="J3" s="101"/>
      <c r="K3" s="104" t="s">
        <v>15</v>
      </c>
      <c r="L3" s="105"/>
      <c r="M3" s="104" t="s">
        <v>25</v>
      </c>
      <c r="N3" s="105"/>
      <c r="O3" s="99" t="s">
        <v>24</v>
      </c>
      <c r="P3" s="100"/>
      <c r="Q3" s="101"/>
      <c r="R3" s="107" t="s">
        <v>6</v>
      </c>
      <c r="S3" s="108"/>
      <c r="T3" s="102" t="s">
        <v>7</v>
      </c>
      <c r="U3" s="103"/>
      <c r="V3" s="17" t="s">
        <v>0</v>
      </c>
      <c r="W3" s="62" t="s">
        <v>1</v>
      </c>
      <c r="X3" s="17" t="s">
        <v>2</v>
      </c>
      <c r="Y3" s="23" t="s">
        <v>3</v>
      </c>
      <c r="Z3" s="99" t="s">
        <v>26</v>
      </c>
      <c r="AA3" s="100"/>
      <c r="AB3" s="100"/>
      <c r="AC3" s="101"/>
      <c r="AD3" s="99" t="s">
        <v>8</v>
      </c>
      <c r="AE3" s="100"/>
      <c r="AF3" s="101"/>
      <c r="AG3" s="107" t="s">
        <v>9</v>
      </c>
      <c r="AH3" s="108"/>
      <c r="AI3" s="104" t="s">
        <v>22</v>
      </c>
      <c r="AJ3" s="105"/>
      <c r="AK3" s="99" t="s">
        <v>10</v>
      </c>
      <c r="AL3" s="100"/>
      <c r="AM3" s="101"/>
      <c r="AN3" s="20" t="s">
        <v>11</v>
      </c>
      <c r="AO3" s="107" t="s">
        <v>21</v>
      </c>
      <c r="AP3" s="108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4:256" s="17" customFormat="1" ht="13.5" customHeight="1">
      <c r="D4" s="23"/>
      <c r="E4" s="24"/>
      <c r="F4" s="85" t="s">
        <v>23</v>
      </c>
      <c r="G4" s="27" t="s">
        <v>12</v>
      </c>
      <c r="H4" s="28" t="s">
        <v>13</v>
      </c>
      <c r="I4" s="27" t="s">
        <v>14</v>
      </c>
      <c r="J4" s="84" t="s">
        <v>23</v>
      </c>
      <c r="K4" s="24" t="s">
        <v>20</v>
      </c>
      <c r="L4" s="24" t="s">
        <v>23</v>
      </c>
      <c r="M4" s="24" t="s">
        <v>20</v>
      </c>
      <c r="N4" s="84" t="s">
        <v>23</v>
      </c>
      <c r="O4" s="27" t="s">
        <v>17</v>
      </c>
      <c r="P4" s="25" t="s">
        <v>18</v>
      </c>
      <c r="Q4" s="86" t="s">
        <v>23</v>
      </c>
      <c r="R4" s="20"/>
      <c r="S4" s="86" t="s">
        <v>23</v>
      </c>
      <c r="U4" s="86" t="s">
        <v>23</v>
      </c>
      <c r="W4" s="62"/>
      <c r="X4" s="30"/>
      <c r="Y4" s="23"/>
      <c r="Z4" s="27" t="s">
        <v>12</v>
      </c>
      <c r="AA4" s="27" t="s">
        <v>13</v>
      </c>
      <c r="AB4" s="33" t="s">
        <v>14</v>
      </c>
      <c r="AC4" s="87" t="s">
        <v>23</v>
      </c>
      <c r="AD4" s="27" t="s">
        <v>17</v>
      </c>
      <c r="AE4" s="17" t="s">
        <v>18</v>
      </c>
      <c r="AF4" s="87" t="s">
        <v>23</v>
      </c>
      <c r="AG4" s="20"/>
      <c r="AH4" s="86" t="s">
        <v>23</v>
      </c>
      <c r="AI4" s="19" t="s">
        <v>16</v>
      </c>
      <c r="AJ4" s="87" t="s">
        <v>23</v>
      </c>
      <c r="AK4" s="27" t="s">
        <v>17</v>
      </c>
      <c r="AL4" s="25" t="s">
        <v>18</v>
      </c>
      <c r="AM4" s="87" t="s">
        <v>23</v>
      </c>
      <c r="AN4" s="20" t="s">
        <v>19</v>
      </c>
      <c r="AO4" s="20"/>
      <c r="AP4" s="86" t="s">
        <v>23</v>
      </c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256" s="44" customFormat="1" ht="13.5" customHeight="1">
      <c r="A5" s="88" t="s">
        <v>29</v>
      </c>
      <c r="B5" s="88" t="s">
        <v>30</v>
      </c>
      <c r="C5" s="89" t="s">
        <v>28</v>
      </c>
      <c r="D5" s="90" t="s">
        <v>59</v>
      </c>
      <c r="E5" s="47">
        <v>80</v>
      </c>
      <c r="F5" s="60">
        <v>3</v>
      </c>
      <c r="G5" s="38">
        <v>58.59</v>
      </c>
      <c r="H5" s="39">
        <v>51.83</v>
      </c>
      <c r="I5" s="38">
        <f>SUM(G5,H5)</f>
        <v>110.42</v>
      </c>
      <c r="J5" s="76">
        <v>1</v>
      </c>
      <c r="K5" s="60">
        <v>96</v>
      </c>
      <c r="L5" s="60">
        <v>2</v>
      </c>
      <c r="M5" s="60">
        <v>90</v>
      </c>
      <c r="N5" s="60">
        <v>3</v>
      </c>
      <c r="O5" s="38">
        <v>74.49</v>
      </c>
      <c r="P5" s="41">
        <f>O5*1.5</f>
        <v>111.73499999999999</v>
      </c>
      <c r="Q5" s="76">
        <v>1</v>
      </c>
      <c r="R5" s="41">
        <f>K5+M5+P5</f>
        <v>297.735</v>
      </c>
      <c r="S5" s="61"/>
      <c r="T5" s="41">
        <f>SUM(E5+I5+K5+M5+P5)</f>
        <v>488.155</v>
      </c>
      <c r="U5" s="80">
        <v>1</v>
      </c>
      <c r="V5" s="17" t="str">
        <f aca="true" t="shared" si="0" ref="V5:Y9">A5</f>
        <v>Wagner</v>
      </c>
      <c r="W5" s="17" t="str">
        <f t="shared" si="0"/>
        <v>Frank</v>
      </c>
      <c r="X5" s="17" t="str">
        <f t="shared" si="0"/>
        <v>AF Hohenschönhausen</v>
      </c>
      <c r="Y5" s="23" t="str">
        <f t="shared" si="0"/>
        <v>LH</v>
      </c>
      <c r="Z5" s="38">
        <v>58.98</v>
      </c>
      <c r="AA5" s="38">
        <v>56.31</v>
      </c>
      <c r="AB5" s="42">
        <f>SUM(Z5,AA5)</f>
        <v>115.28999999999999</v>
      </c>
      <c r="AC5" s="94"/>
      <c r="AD5" s="38">
        <v>105.45</v>
      </c>
      <c r="AE5" s="41">
        <f>AD5*1.5</f>
        <v>158.175</v>
      </c>
      <c r="AF5" s="94"/>
      <c r="AG5" s="41">
        <f>SUM(T5,AB5,AE5)</f>
        <v>761.6199999999999</v>
      </c>
      <c r="AH5" s="96"/>
      <c r="AI5" s="41"/>
      <c r="AJ5" s="41"/>
      <c r="AK5" s="41"/>
      <c r="AL5" s="41"/>
      <c r="AM5" s="41"/>
      <c r="AN5" s="41"/>
      <c r="AO5" s="41"/>
      <c r="AP5" s="41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256" s="44" customFormat="1" ht="13.5" customHeight="1">
      <c r="A6" s="88" t="s">
        <v>51</v>
      </c>
      <c r="B6" s="88" t="s">
        <v>52</v>
      </c>
      <c r="C6" s="89" t="s">
        <v>28</v>
      </c>
      <c r="D6" s="90" t="s">
        <v>59</v>
      </c>
      <c r="E6" s="47">
        <v>100</v>
      </c>
      <c r="F6" s="77">
        <v>1</v>
      </c>
      <c r="G6" s="38">
        <v>42.57</v>
      </c>
      <c r="H6" s="39">
        <v>42.27</v>
      </c>
      <c r="I6" s="38">
        <f>SUM(G6,H6)</f>
        <v>84.84</v>
      </c>
      <c r="J6" s="61">
        <v>4</v>
      </c>
      <c r="K6" s="60">
        <v>94</v>
      </c>
      <c r="L6" s="60">
        <v>3</v>
      </c>
      <c r="M6" s="60">
        <v>100</v>
      </c>
      <c r="N6" s="77">
        <v>1</v>
      </c>
      <c r="O6" s="38">
        <v>69.39</v>
      </c>
      <c r="P6" s="41">
        <f>O6*1.5</f>
        <v>104.08500000000001</v>
      </c>
      <c r="Q6" s="61">
        <v>3</v>
      </c>
      <c r="R6" s="41">
        <f>K6+M6+P6</f>
        <v>298.08500000000004</v>
      </c>
      <c r="S6" s="61"/>
      <c r="T6" s="41">
        <f>SUM(E6+I6+K6+M6+P6)</f>
        <v>482.92500000000007</v>
      </c>
      <c r="U6" s="80">
        <v>2</v>
      </c>
      <c r="V6" s="17" t="str">
        <f t="shared" si="0"/>
        <v>Weigel</v>
      </c>
      <c r="W6" s="17" t="str">
        <f t="shared" si="0"/>
        <v>Thomas</v>
      </c>
      <c r="X6" s="17" t="str">
        <f t="shared" si="0"/>
        <v>AF Hohenschönhausen</v>
      </c>
      <c r="Y6" s="61" t="str">
        <f t="shared" si="0"/>
        <v>LH</v>
      </c>
      <c r="Z6" s="38">
        <v>65.66</v>
      </c>
      <c r="AA6" s="38">
        <v>63.16</v>
      </c>
      <c r="AB6" s="42">
        <f>SUM(Z6,AA6)</f>
        <v>128.82</v>
      </c>
      <c r="AC6" s="61">
        <v>2</v>
      </c>
      <c r="AD6" s="38">
        <v>92.9</v>
      </c>
      <c r="AE6" s="41">
        <f>AD6*1.5</f>
        <v>139.35000000000002</v>
      </c>
      <c r="AF6" s="76">
        <v>1</v>
      </c>
      <c r="AG6" s="41">
        <f>SUM(T6,AB6,AE6)</f>
        <v>751.0950000000001</v>
      </c>
      <c r="AH6" s="76">
        <v>1</v>
      </c>
      <c r="AI6" s="40">
        <v>60</v>
      </c>
      <c r="AJ6" s="61">
        <v>2</v>
      </c>
      <c r="AK6" s="38">
        <v>94.13</v>
      </c>
      <c r="AL6" s="41">
        <f>AK6*1.5</f>
        <v>141.195</v>
      </c>
      <c r="AM6" s="76">
        <v>1</v>
      </c>
      <c r="AN6" s="41">
        <f>SUM(AI6,AL6)</f>
        <v>201.195</v>
      </c>
      <c r="AO6" s="41">
        <f>AG6+AN6</f>
        <v>952.2900000000002</v>
      </c>
      <c r="AP6" s="76">
        <v>1</v>
      </c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s="44" customFormat="1" ht="13.5" customHeight="1">
      <c r="A7" s="88" t="s">
        <v>45</v>
      </c>
      <c r="B7" s="88" t="s">
        <v>46</v>
      </c>
      <c r="C7" s="89" t="s">
        <v>28</v>
      </c>
      <c r="D7" s="90" t="s">
        <v>59</v>
      </c>
      <c r="E7" s="47">
        <v>90</v>
      </c>
      <c r="F7" s="60">
        <v>2</v>
      </c>
      <c r="G7" s="38">
        <v>51.07</v>
      </c>
      <c r="H7" s="39">
        <v>48.5</v>
      </c>
      <c r="I7" s="38">
        <f>SUM(G7,H7)</f>
        <v>99.57</v>
      </c>
      <c r="J7" s="61">
        <v>2</v>
      </c>
      <c r="K7" s="60">
        <v>98</v>
      </c>
      <c r="L7" s="77">
        <v>1</v>
      </c>
      <c r="M7" s="60">
        <v>95</v>
      </c>
      <c r="N7" s="60">
        <v>2</v>
      </c>
      <c r="O7" s="38">
        <v>60.98</v>
      </c>
      <c r="P7" s="41">
        <f>O7*1.5</f>
        <v>91.47</v>
      </c>
      <c r="Q7" s="61">
        <v>5</v>
      </c>
      <c r="R7" s="41">
        <f>K7+M7+P7</f>
        <v>284.47</v>
      </c>
      <c r="S7" s="61"/>
      <c r="T7" s="41">
        <f>SUM(E7+I7+K7+M7+P7)</f>
        <v>474.03999999999996</v>
      </c>
      <c r="U7" s="80">
        <v>3</v>
      </c>
      <c r="V7" s="17" t="str">
        <f t="shared" si="0"/>
        <v>Demin</v>
      </c>
      <c r="W7" s="17" t="str">
        <f t="shared" si="0"/>
        <v>Eugen</v>
      </c>
      <c r="X7" s="17" t="str">
        <f t="shared" si="0"/>
        <v>AF Hohenschönhausen</v>
      </c>
      <c r="Y7" s="23" t="str">
        <f t="shared" si="0"/>
        <v>LH</v>
      </c>
      <c r="Z7" s="38">
        <v>63.63</v>
      </c>
      <c r="AA7" s="38">
        <v>61</v>
      </c>
      <c r="AB7" s="42">
        <f>SUM(Z7,AA7)</f>
        <v>124.63</v>
      </c>
      <c r="AC7" s="95"/>
      <c r="AD7" s="38">
        <v>101.03</v>
      </c>
      <c r="AE7" s="41">
        <f>AD7*1.5</f>
        <v>151.54500000000002</v>
      </c>
      <c r="AF7" s="94"/>
      <c r="AG7" s="41">
        <f>SUM(T7,AB7,AE7)</f>
        <v>750.2149999999999</v>
      </c>
      <c r="AH7" s="95"/>
      <c r="AI7" s="40"/>
      <c r="AJ7" s="76"/>
      <c r="AK7" s="38"/>
      <c r="AL7" s="41"/>
      <c r="AM7" s="61"/>
      <c r="AN7" s="41"/>
      <c r="AO7" s="41"/>
      <c r="AP7" s="76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1:256" s="44" customFormat="1" ht="13.5" customHeight="1">
      <c r="A8" s="88" t="s">
        <v>60</v>
      </c>
      <c r="B8" s="88" t="s">
        <v>61</v>
      </c>
      <c r="C8" s="89" t="s">
        <v>28</v>
      </c>
      <c r="D8" s="90" t="s">
        <v>59</v>
      </c>
      <c r="E8" s="47">
        <v>70</v>
      </c>
      <c r="F8" s="60">
        <v>5</v>
      </c>
      <c r="G8" s="38">
        <v>40.05</v>
      </c>
      <c r="H8" s="39">
        <v>37.23</v>
      </c>
      <c r="I8" s="38">
        <f>SUM(G8,H8)</f>
        <v>77.28</v>
      </c>
      <c r="J8" s="61">
        <v>5</v>
      </c>
      <c r="K8" s="60">
        <v>88</v>
      </c>
      <c r="L8" s="60">
        <v>4</v>
      </c>
      <c r="M8" s="60">
        <v>85</v>
      </c>
      <c r="N8" s="60">
        <v>4</v>
      </c>
      <c r="O8" s="38">
        <v>72.09</v>
      </c>
      <c r="P8" s="41">
        <f>O8*1.5</f>
        <v>108.135</v>
      </c>
      <c r="Q8" s="61">
        <v>2</v>
      </c>
      <c r="R8" s="41">
        <f>K8+M8+P8</f>
        <v>281.135</v>
      </c>
      <c r="S8" s="61"/>
      <c r="T8" s="41">
        <f>SUM(E8+I8+K8+M8+P8)</f>
        <v>428.41499999999996</v>
      </c>
      <c r="U8" s="47">
        <v>4</v>
      </c>
      <c r="V8" s="17" t="str">
        <f t="shared" si="0"/>
        <v>Schulz</v>
      </c>
      <c r="W8" s="17" t="str">
        <f t="shared" si="0"/>
        <v>Steffen</v>
      </c>
      <c r="X8" s="17" t="str">
        <f t="shared" si="0"/>
        <v>AF Hohenschönhausen</v>
      </c>
      <c r="Y8" s="61" t="str">
        <f t="shared" si="0"/>
        <v>LH</v>
      </c>
      <c r="Z8" s="38">
        <v>53.12</v>
      </c>
      <c r="AA8" s="38">
        <v>51.78</v>
      </c>
      <c r="AB8" s="42">
        <f>SUM(Z8,AA8)</f>
        <v>104.9</v>
      </c>
      <c r="AC8" s="46">
        <v>3</v>
      </c>
      <c r="AD8" s="38">
        <v>76.23</v>
      </c>
      <c r="AE8" s="41">
        <f>AD8*1.5</f>
        <v>114.345</v>
      </c>
      <c r="AF8" s="61">
        <v>3</v>
      </c>
      <c r="AG8" s="41">
        <f>SUM(T8,AB8,AE8)</f>
        <v>647.66</v>
      </c>
      <c r="AH8" s="76">
        <v>3</v>
      </c>
      <c r="AI8" s="40"/>
      <c r="AJ8" s="61"/>
      <c r="AK8" s="38"/>
      <c r="AL8" s="41"/>
      <c r="AM8" s="61"/>
      <c r="AN8" s="41"/>
      <c r="AO8" s="41"/>
      <c r="AP8" s="61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256" s="44" customFormat="1" ht="13.5" customHeight="1">
      <c r="A9" s="88" t="s">
        <v>36</v>
      </c>
      <c r="B9" s="88" t="s">
        <v>37</v>
      </c>
      <c r="C9" s="89" t="s">
        <v>28</v>
      </c>
      <c r="D9" s="90" t="s">
        <v>59</v>
      </c>
      <c r="E9" s="47">
        <v>75</v>
      </c>
      <c r="F9" s="60">
        <v>4</v>
      </c>
      <c r="G9" s="38">
        <v>50.45</v>
      </c>
      <c r="H9" s="39">
        <v>50.01</v>
      </c>
      <c r="I9" s="38">
        <f>SUM(G9,H9)</f>
        <v>100.46000000000001</v>
      </c>
      <c r="J9" s="61">
        <v>3</v>
      </c>
      <c r="K9" s="60">
        <v>78</v>
      </c>
      <c r="L9" s="60">
        <v>5</v>
      </c>
      <c r="M9" s="60">
        <v>70</v>
      </c>
      <c r="N9" s="60">
        <v>5</v>
      </c>
      <c r="O9" s="38">
        <v>61</v>
      </c>
      <c r="P9" s="41">
        <f>O9*1.5</f>
        <v>91.5</v>
      </c>
      <c r="Q9" s="61">
        <v>4</v>
      </c>
      <c r="R9" s="41">
        <f>K9+M9+P9</f>
        <v>239.5</v>
      </c>
      <c r="S9" s="61"/>
      <c r="T9" s="41">
        <f>SUM(E9+I9+K9+M9+P9)</f>
        <v>414.96000000000004</v>
      </c>
      <c r="U9" s="47">
        <v>5</v>
      </c>
      <c r="V9" s="17" t="str">
        <f t="shared" si="0"/>
        <v>Hüter</v>
      </c>
      <c r="W9" s="17" t="str">
        <f t="shared" si="0"/>
        <v>Torsten</v>
      </c>
      <c r="X9" s="17" t="str">
        <f t="shared" si="0"/>
        <v>AF Hohenschönhausen</v>
      </c>
      <c r="Y9" s="61" t="str">
        <f t="shared" si="0"/>
        <v>LH</v>
      </c>
      <c r="Z9" s="38">
        <v>65.92</v>
      </c>
      <c r="AA9" s="38">
        <v>62.07</v>
      </c>
      <c r="AB9" s="42">
        <f>SUM(Z9,AA9)</f>
        <v>127.99000000000001</v>
      </c>
      <c r="AC9" s="76">
        <v>1</v>
      </c>
      <c r="AD9" s="38">
        <v>91.48</v>
      </c>
      <c r="AE9" s="41">
        <f>AD9*1.5</f>
        <v>137.22</v>
      </c>
      <c r="AF9" s="61">
        <v>2</v>
      </c>
      <c r="AG9" s="41">
        <f>SUM(T9,AB9,AE9)</f>
        <v>680.1700000000001</v>
      </c>
      <c r="AH9" s="76">
        <v>2</v>
      </c>
      <c r="AI9" s="40"/>
      <c r="AJ9" s="61"/>
      <c r="AK9" s="38"/>
      <c r="AL9" s="41"/>
      <c r="AM9" s="61"/>
      <c r="AN9" s="41"/>
      <c r="AO9" s="41"/>
      <c r="AP9" s="61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1:256" s="44" customFormat="1" ht="9" customHeight="1">
      <c r="A10" s="81"/>
      <c r="B10" s="82"/>
      <c r="C10" s="83"/>
      <c r="D10" s="78"/>
      <c r="E10" s="63"/>
      <c r="F10" s="64"/>
      <c r="G10" s="65"/>
      <c r="H10" s="66"/>
      <c r="I10" s="64"/>
      <c r="J10" s="67"/>
      <c r="K10" s="64"/>
      <c r="L10" s="64"/>
      <c r="M10" s="64"/>
      <c r="N10" s="64"/>
      <c r="O10" s="65"/>
      <c r="P10" s="65"/>
      <c r="Q10" s="67"/>
      <c r="R10" s="68"/>
      <c r="S10" s="67"/>
      <c r="T10" s="68"/>
      <c r="U10" s="63"/>
      <c r="V10" s="69"/>
      <c r="W10" s="74"/>
      <c r="X10" s="69"/>
      <c r="Y10" s="67"/>
      <c r="Z10" s="65"/>
      <c r="AA10" s="65"/>
      <c r="AB10" s="70"/>
      <c r="AC10" s="71"/>
      <c r="AD10" s="65"/>
      <c r="AE10" s="65"/>
      <c r="AF10" s="71"/>
      <c r="AG10" s="65"/>
      <c r="AH10" s="67"/>
      <c r="AI10" s="72"/>
      <c r="AJ10" s="67"/>
      <c r="AK10" s="65"/>
      <c r="AL10" s="65"/>
      <c r="AM10" s="65"/>
      <c r="AN10" s="65"/>
      <c r="AO10" s="65"/>
      <c r="AP10" s="7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s="44" customFormat="1" ht="13.5" customHeight="1">
      <c r="A11" s="88" t="s">
        <v>33</v>
      </c>
      <c r="B11" s="88" t="s">
        <v>32</v>
      </c>
      <c r="C11" s="89" t="s">
        <v>31</v>
      </c>
      <c r="D11" s="90" t="s">
        <v>62</v>
      </c>
      <c r="E11" s="60">
        <v>80</v>
      </c>
      <c r="F11" s="60">
        <v>3</v>
      </c>
      <c r="G11" s="38">
        <v>34.61</v>
      </c>
      <c r="H11" s="39">
        <v>32.23</v>
      </c>
      <c r="I11" s="38">
        <f>SUM(G11,H11)</f>
        <v>66.84</v>
      </c>
      <c r="J11" s="61">
        <v>4</v>
      </c>
      <c r="K11" s="60">
        <v>98</v>
      </c>
      <c r="L11" s="77">
        <v>1</v>
      </c>
      <c r="M11" s="61">
        <v>75</v>
      </c>
      <c r="N11" s="77">
        <v>1</v>
      </c>
      <c r="O11" s="38">
        <v>57.43</v>
      </c>
      <c r="P11" s="41">
        <f>O11*1.5</f>
        <v>86.145</v>
      </c>
      <c r="Q11" s="77">
        <v>1</v>
      </c>
      <c r="R11" s="41">
        <f>K11+M11+P11</f>
        <v>259.145</v>
      </c>
      <c r="S11" s="61"/>
      <c r="T11" s="41">
        <f>SUM(E11+I11+K11+M11+P11)</f>
        <v>405.985</v>
      </c>
      <c r="U11" s="76">
        <v>1</v>
      </c>
      <c r="V11" s="17"/>
      <c r="W11" s="62"/>
      <c r="X11" s="17"/>
      <c r="Y11" s="61"/>
      <c r="Z11" s="38"/>
      <c r="AA11" s="38"/>
      <c r="AB11" s="42"/>
      <c r="AC11" s="46"/>
      <c r="AD11" s="38"/>
      <c r="AE11" s="41"/>
      <c r="AF11" s="46"/>
      <c r="AG11" s="41"/>
      <c r="AH11" s="61"/>
      <c r="AI11" s="40"/>
      <c r="AJ11" s="61"/>
      <c r="AK11" s="38"/>
      <c r="AL11" s="41"/>
      <c r="AM11" s="61"/>
      <c r="AN11" s="41"/>
      <c r="AO11" s="41"/>
      <c r="AP11" s="61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s="44" customFormat="1" ht="13.5" customHeight="1">
      <c r="A12" s="88" t="s">
        <v>34</v>
      </c>
      <c r="B12" s="88" t="s">
        <v>35</v>
      </c>
      <c r="C12" s="89" t="s">
        <v>28</v>
      </c>
      <c r="D12" s="90" t="s">
        <v>62</v>
      </c>
      <c r="E12" s="47">
        <v>90</v>
      </c>
      <c r="F12" s="77">
        <v>1</v>
      </c>
      <c r="G12" s="38">
        <v>36.21</v>
      </c>
      <c r="H12" s="39">
        <v>35.95</v>
      </c>
      <c r="I12" s="38">
        <f>SUM(G12,H12)</f>
        <v>72.16</v>
      </c>
      <c r="J12" s="61">
        <v>3</v>
      </c>
      <c r="K12" s="60">
        <v>84</v>
      </c>
      <c r="L12" s="60">
        <v>3</v>
      </c>
      <c r="M12" s="60">
        <v>70</v>
      </c>
      <c r="N12" s="60">
        <v>2</v>
      </c>
      <c r="O12" s="38">
        <v>55.86</v>
      </c>
      <c r="P12" s="41">
        <f>O12*1.5</f>
        <v>83.78999999999999</v>
      </c>
      <c r="Q12" s="61">
        <v>2</v>
      </c>
      <c r="R12" s="41">
        <f>K12+M12+P12</f>
        <v>237.79</v>
      </c>
      <c r="S12" s="61"/>
      <c r="T12" s="41">
        <f>SUM(E12+I12+K12+M12+P12)</f>
        <v>399.94999999999993</v>
      </c>
      <c r="U12" s="76">
        <v>2</v>
      </c>
      <c r="V12" s="17" t="str">
        <f aca="true" t="shared" si="1" ref="V12:Y13">A12</f>
        <v>Musial</v>
      </c>
      <c r="W12" s="62" t="str">
        <f t="shared" si="1"/>
        <v>Volker</v>
      </c>
      <c r="X12" s="17" t="str">
        <f t="shared" si="1"/>
        <v>AF Hohenschönhausen</v>
      </c>
      <c r="Y12" s="61" t="str">
        <f t="shared" si="1"/>
        <v>SH4</v>
      </c>
      <c r="Z12" s="38">
        <v>48.15</v>
      </c>
      <c r="AA12" s="38">
        <v>45.84</v>
      </c>
      <c r="AB12" s="42">
        <f>SUM(Z12,AA12)</f>
        <v>93.99000000000001</v>
      </c>
      <c r="AC12" s="61">
        <v>2</v>
      </c>
      <c r="AD12" s="38">
        <v>59.95</v>
      </c>
      <c r="AE12" s="41">
        <f>AD12*1.5</f>
        <v>89.92500000000001</v>
      </c>
      <c r="AF12" s="61">
        <v>2</v>
      </c>
      <c r="AG12" s="41">
        <f>SUM(T12,AB12,AE12)</f>
        <v>583.865</v>
      </c>
      <c r="AH12" s="76">
        <v>2</v>
      </c>
      <c r="AI12" s="40">
        <v>55</v>
      </c>
      <c r="AJ12" s="61">
        <v>3</v>
      </c>
      <c r="AK12" s="38">
        <v>0</v>
      </c>
      <c r="AL12" s="41">
        <f>AK12*1.5</f>
        <v>0</v>
      </c>
      <c r="AM12" s="76"/>
      <c r="AN12" s="41">
        <f>SUM(AI12,AL12)</f>
        <v>55</v>
      </c>
      <c r="AO12" s="41">
        <f>AG12+AN12</f>
        <v>638.865</v>
      </c>
      <c r="AP12" s="61">
        <v>5</v>
      </c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</row>
    <row r="13" spans="1:42" s="43" customFormat="1" ht="13.5" customHeight="1">
      <c r="A13" s="88" t="s">
        <v>40</v>
      </c>
      <c r="B13" s="88" t="s">
        <v>41</v>
      </c>
      <c r="C13" s="89" t="s">
        <v>27</v>
      </c>
      <c r="D13" s="90" t="s">
        <v>62</v>
      </c>
      <c r="E13" s="47">
        <v>80</v>
      </c>
      <c r="F13" s="60">
        <v>2</v>
      </c>
      <c r="G13" s="38">
        <v>39.66</v>
      </c>
      <c r="H13" s="39">
        <v>38.69</v>
      </c>
      <c r="I13" s="38">
        <f>SUM(G13,H13)</f>
        <v>78.35</v>
      </c>
      <c r="J13" s="76">
        <v>1</v>
      </c>
      <c r="K13" s="60">
        <v>94</v>
      </c>
      <c r="L13" s="60">
        <v>2</v>
      </c>
      <c r="M13" s="60">
        <v>65</v>
      </c>
      <c r="N13" s="60">
        <v>3</v>
      </c>
      <c r="O13" s="38">
        <v>51.36</v>
      </c>
      <c r="P13" s="41">
        <f>O13*1.5</f>
        <v>77.03999999999999</v>
      </c>
      <c r="Q13" s="61">
        <v>3</v>
      </c>
      <c r="R13" s="41">
        <f>K13+M13+P13</f>
        <v>236.04</v>
      </c>
      <c r="S13" s="61"/>
      <c r="T13" s="41">
        <f>SUM(E13+I13+K13+M13+P13)</f>
        <v>394.39</v>
      </c>
      <c r="U13" s="76">
        <v>3</v>
      </c>
      <c r="V13" s="17" t="str">
        <f t="shared" si="1"/>
        <v>Oelke</v>
      </c>
      <c r="W13" s="62" t="str">
        <f t="shared" si="1"/>
        <v>Heinz</v>
      </c>
      <c r="X13" s="17" t="str">
        <f t="shared" si="1"/>
        <v>SC Borussia 1920 Friedr.</v>
      </c>
      <c r="Y13" s="61" t="str">
        <f t="shared" si="1"/>
        <v>SH4</v>
      </c>
      <c r="Z13" s="38">
        <v>51.92</v>
      </c>
      <c r="AA13" s="38">
        <v>48.18</v>
      </c>
      <c r="AB13" s="42">
        <f>SUM(Z13,AA13)</f>
        <v>100.1</v>
      </c>
      <c r="AC13" s="76">
        <v>1</v>
      </c>
      <c r="AD13" s="38">
        <v>81.34</v>
      </c>
      <c r="AE13" s="41">
        <f>AD13*1.5</f>
        <v>122.01</v>
      </c>
      <c r="AF13" s="76">
        <v>1</v>
      </c>
      <c r="AG13" s="41">
        <f>SUM(T13,AB13,AE13)</f>
        <v>616.5</v>
      </c>
      <c r="AH13" s="76">
        <v>1</v>
      </c>
      <c r="AI13" s="40">
        <v>50</v>
      </c>
      <c r="AJ13" s="61">
        <v>4</v>
      </c>
      <c r="AK13" s="38">
        <v>76.38</v>
      </c>
      <c r="AL13" s="41">
        <f>AK13*1.5</f>
        <v>114.57</v>
      </c>
      <c r="AM13" s="61">
        <v>4</v>
      </c>
      <c r="AN13" s="41">
        <f>SUM(AI13,AL13)</f>
        <v>164.57</v>
      </c>
      <c r="AO13" s="41">
        <f>AG13+AN13</f>
        <v>781.0699999999999</v>
      </c>
      <c r="AP13" s="61">
        <v>4</v>
      </c>
    </row>
    <row r="14" spans="1:42" s="43" customFormat="1" ht="13.5" customHeight="1">
      <c r="A14" s="88" t="s">
        <v>38</v>
      </c>
      <c r="B14" s="88" t="s">
        <v>39</v>
      </c>
      <c r="C14" s="91" t="s">
        <v>27</v>
      </c>
      <c r="D14" s="92" t="s">
        <v>63</v>
      </c>
      <c r="E14" s="60">
        <v>65</v>
      </c>
      <c r="F14" s="60">
        <v>4</v>
      </c>
      <c r="G14" s="38">
        <v>38.71</v>
      </c>
      <c r="H14" s="39">
        <v>33.81</v>
      </c>
      <c r="I14" s="38">
        <f>SUM(G14,H14)</f>
        <v>72.52000000000001</v>
      </c>
      <c r="J14" s="61">
        <v>2</v>
      </c>
      <c r="K14" s="60">
        <v>78</v>
      </c>
      <c r="L14" s="60">
        <v>4</v>
      </c>
      <c r="M14" s="61">
        <v>45</v>
      </c>
      <c r="N14" s="60">
        <v>4</v>
      </c>
      <c r="O14" s="38">
        <v>50.35</v>
      </c>
      <c r="P14" s="41">
        <f>O14*1.5</f>
        <v>75.525</v>
      </c>
      <c r="Q14" s="61">
        <v>4</v>
      </c>
      <c r="R14" s="41">
        <f>K14+M14+P14</f>
        <v>198.525</v>
      </c>
      <c r="S14" s="61"/>
      <c r="T14" s="41">
        <f>SUM(E14+I14+K14+M14+P14)</f>
        <v>336.04499999999996</v>
      </c>
      <c r="U14" s="61">
        <v>4</v>
      </c>
      <c r="V14" s="17"/>
      <c r="W14" s="62"/>
      <c r="X14" s="17"/>
      <c r="Y14" s="61"/>
      <c r="Z14" s="38"/>
      <c r="AA14" s="38"/>
      <c r="AB14" s="42"/>
      <c r="AC14" s="46"/>
      <c r="AD14" s="38"/>
      <c r="AE14" s="41"/>
      <c r="AF14" s="46"/>
      <c r="AG14" s="41"/>
      <c r="AH14" s="61"/>
      <c r="AI14" s="40"/>
      <c r="AJ14" s="61"/>
      <c r="AK14" s="38"/>
      <c r="AL14" s="41"/>
      <c r="AM14" s="61"/>
      <c r="AN14" s="41"/>
      <c r="AO14" s="41"/>
      <c r="AP14" s="61"/>
    </row>
    <row r="15" spans="1:42" s="43" customFormat="1" ht="13.5" customHeight="1">
      <c r="A15" s="57"/>
      <c r="B15" s="57"/>
      <c r="C15" s="59"/>
      <c r="D15" s="47"/>
      <c r="E15" s="60"/>
      <c r="F15" s="60"/>
      <c r="G15" s="38"/>
      <c r="H15" s="39"/>
      <c r="I15" s="38"/>
      <c r="J15" s="76"/>
      <c r="K15" s="60"/>
      <c r="L15" s="79"/>
      <c r="M15" s="61"/>
      <c r="N15" s="60"/>
      <c r="O15" s="38"/>
      <c r="P15" s="41"/>
      <c r="Q15" s="61"/>
      <c r="R15" s="41"/>
      <c r="S15" s="61"/>
      <c r="T15" s="41"/>
      <c r="U15" s="76"/>
      <c r="V15" s="17"/>
      <c r="W15" s="17"/>
      <c r="X15" s="17"/>
      <c r="Y15" s="61"/>
      <c r="Z15" s="38"/>
      <c r="AA15" s="38"/>
      <c r="AB15" s="42"/>
      <c r="AC15" s="46"/>
      <c r="AD15" s="38"/>
      <c r="AE15" s="41"/>
      <c r="AF15" s="46"/>
      <c r="AG15" s="41"/>
      <c r="AH15" s="61"/>
      <c r="AI15" s="40"/>
      <c r="AJ15" s="61"/>
      <c r="AK15" s="38"/>
      <c r="AL15" s="41"/>
      <c r="AM15" s="61"/>
      <c r="AN15" s="41"/>
      <c r="AO15" s="41"/>
      <c r="AP15" s="61"/>
    </row>
    <row r="16" spans="1:256" s="44" customFormat="1" ht="9" customHeight="1">
      <c r="A16" s="81"/>
      <c r="B16" s="82"/>
      <c r="C16" s="83"/>
      <c r="D16" s="78"/>
      <c r="E16" s="63"/>
      <c r="F16" s="64"/>
      <c r="G16" s="65"/>
      <c r="H16" s="66"/>
      <c r="I16" s="64"/>
      <c r="J16" s="67"/>
      <c r="K16" s="64"/>
      <c r="L16" s="64"/>
      <c r="M16" s="64"/>
      <c r="N16" s="64"/>
      <c r="O16" s="65"/>
      <c r="P16" s="65"/>
      <c r="Q16" s="67"/>
      <c r="R16" s="68"/>
      <c r="S16" s="67"/>
      <c r="T16" s="68"/>
      <c r="U16" s="63"/>
      <c r="V16" s="69"/>
      <c r="W16" s="74"/>
      <c r="X16" s="69"/>
      <c r="Y16" s="67"/>
      <c r="Z16" s="65"/>
      <c r="AA16" s="65"/>
      <c r="AB16" s="70"/>
      <c r="AC16" s="71"/>
      <c r="AD16" s="65"/>
      <c r="AE16" s="65"/>
      <c r="AF16" s="71"/>
      <c r="AG16" s="65"/>
      <c r="AH16" s="67"/>
      <c r="AI16" s="72"/>
      <c r="AJ16" s="67"/>
      <c r="AK16" s="65"/>
      <c r="AL16" s="65"/>
      <c r="AM16" s="61"/>
      <c r="AN16" s="65"/>
      <c r="AO16" s="65"/>
      <c r="AP16" s="7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s="44" customFormat="1" ht="13.5" customHeight="1">
      <c r="A17" s="88" t="s">
        <v>47</v>
      </c>
      <c r="B17" s="88" t="s">
        <v>48</v>
      </c>
      <c r="C17" s="89" t="s">
        <v>31</v>
      </c>
      <c r="D17" s="90" t="s">
        <v>64</v>
      </c>
      <c r="E17" s="47">
        <v>95</v>
      </c>
      <c r="F17" s="77">
        <v>1</v>
      </c>
      <c r="G17" s="38">
        <v>37.81</v>
      </c>
      <c r="H17" s="39">
        <v>36.54</v>
      </c>
      <c r="I17" s="38">
        <f aca="true" t="shared" si="2" ref="I17:I22">SUM(G17,H17)</f>
        <v>74.35</v>
      </c>
      <c r="J17" s="61">
        <v>5</v>
      </c>
      <c r="K17" s="60">
        <v>96</v>
      </c>
      <c r="L17" s="77">
        <v>1</v>
      </c>
      <c r="M17" s="60">
        <v>100</v>
      </c>
      <c r="N17" s="77">
        <v>1</v>
      </c>
      <c r="O17" s="38">
        <v>67.78</v>
      </c>
      <c r="P17" s="41">
        <f aca="true" t="shared" si="3" ref="P17:P22">O17*1.5</f>
        <v>101.67</v>
      </c>
      <c r="Q17" s="76">
        <v>1</v>
      </c>
      <c r="R17" s="41">
        <f aca="true" t="shared" si="4" ref="R17:R22">K17+M17+P17</f>
        <v>297.67</v>
      </c>
      <c r="S17" s="46"/>
      <c r="T17" s="41">
        <f aca="true" t="shared" si="5" ref="T17:T22">SUM(E17+I17+K17+M17+P17)</f>
        <v>467.02000000000004</v>
      </c>
      <c r="U17" s="76">
        <v>1</v>
      </c>
      <c r="V17" s="17" t="str">
        <f aca="true" t="shared" si="6" ref="V17:Y18">A17</f>
        <v>Neumann</v>
      </c>
      <c r="W17" s="62" t="str">
        <f t="shared" si="6"/>
        <v>Peter</v>
      </c>
      <c r="X17" s="17" t="str">
        <f t="shared" si="6"/>
        <v>OG Hessenwinkel</v>
      </c>
      <c r="Y17" s="61" t="str">
        <f t="shared" si="6"/>
        <v>SH3</v>
      </c>
      <c r="Z17" s="44">
        <v>57.68</v>
      </c>
      <c r="AA17" s="38">
        <v>55.87</v>
      </c>
      <c r="AB17" s="42">
        <f>SUM(Z17,AA17)</f>
        <v>113.55</v>
      </c>
      <c r="AC17" s="61">
        <v>2</v>
      </c>
      <c r="AD17" s="44">
        <v>86.04</v>
      </c>
      <c r="AE17" s="41">
        <f>AD17*1.5</f>
        <v>129.06</v>
      </c>
      <c r="AF17" s="76">
        <v>1</v>
      </c>
      <c r="AG17" s="41">
        <f>SUM(T17,AB17,AE17)</f>
        <v>709.6300000000001</v>
      </c>
      <c r="AH17" s="76">
        <v>1</v>
      </c>
      <c r="AI17" s="44">
        <v>60</v>
      </c>
      <c r="AJ17" s="76">
        <v>1</v>
      </c>
      <c r="AK17" s="39">
        <v>91.49</v>
      </c>
      <c r="AL17" s="41">
        <f>AK17*1.5</f>
        <v>137.23499999999999</v>
      </c>
      <c r="AM17" s="61">
        <v>2</v>
      </c>
      <c r="AN17" s="41">
        <f>SUM(AI17,AL17)</f>
        <v>197.23499999999999</v>
      </c>
      <c r="AO17" s="41">
        <f>AG17+AN17</f>
        <v>906.8650000000001</v>
      </c>
      <c r="AP17" s="76">
        <v>2</v>
      </c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s="44" customFormat="1" ht="13.5" customHeight="1">
      <c r="A18" s="88" t="s">
        <v>42</v>
      </c>
      <c r="B18" s="88" t="s">
        <v>43</v>
      </c>
      <c r="C18" s="89" t="s">
        <v>44</v>
      </c>
      <c r="D18" s="90" t="s">
        <v>64</v>
      </c>
      <c r="E18" s="47">
        <v>90</v>
      </c>
      <c r="F18" s="60">
        <v>2</v>
      </c>
      <c r="G18" s="38">
        <v>44.95</v>
      </c>
      <c r="H18" s="39">
        <v>41.1</v>
      </c>
      <c r="I18" s="38">
        <f t="shared" si="2"/>
        <v>86.05000000000001</v>
      </c>
      <c r="J18" s="61">
        <v>2</v>
      </c>
      <c r="K18" s="60">
        <v>94</v>
      </c>
      <c r="L18" s="60">
        <v>2</v>
      </c>
      <c r="M18" s="60">
        <v>90</v>
      </c>
      <c r="N18" s="60">
        <v>2</v>
      </c>
      <c r="O18" s="38">
        <v>60.84</v>
      </c>
      <c r="P18" s="41">
        <f t="shared" si="3"/>
        <v>91.26</v>
      </c>
      <c r="Q18" s="61">
        <v>5</v>
      </c>
      <c r="R18" s="41">
        <f t="shared" si="4"/>
        <v>275.26</v>
      </c>
      <c r="S18" s="46"/>
      <c r="T18" s="41">
        <f t="shared" si="5"/>
        <v>451.31</v>
      </c>
      <c r="U18" s="76">
        <v>2</v>
      </c>
      <c r="V18" s="17" t="str">
        <f t="shared" si="6"/>
        <v>Behlert</v>
      </c>
      <c r="W18" s="62" t="str">
        <f t="shared" si="6"/>
        <v>Detlef</v>
      </c>
      <c r="X18" s="17" t="str">
        <f t="shared" si="6"/>
        <v>AF Wendenschloss</v>
      </c>
      <c r="Y18" s="61" t="str">
        <f t="shared" si="6"/>
        <v>SH3</v>
      </c>
      <c r="Z18" s="44">
        <v>51.15</v>
      </c>
      <c r="AA18" s="44">
        <v>50.26</v>
      </c>
      <c r="AB18" s="42">
        <f>SUM(Z18,AA18)</f>
        <v>101.41</v>
      </c>
      <c r="AC18" s="61">
        <v>3</v>
      </c>
      <c r="AD18" s="39">
        <v>85.8</v>
      </c>
      <c r="AE18" s="41">
        <f>AD18*1.5</f>
        <v>128.7</v>
      </c>
      <c r="AF18" s="61">
        <v>2</v>
      </c>
      <c r="AG18" s="41">
        <f>SUM(T18,AB18,AE18)</f>
        <v>681.4200000000001</v>
      </c>
      <c r="AH18" s="76">
        <v>2</v>
      </c>
      <c r="AI18" s="44">
        <v>40</v>
      </c>
      <c r="AJ18" s="61">
        <v>5</v>
      </c>
      <c r="AK18" s="44">
        <v>84.61</v>
      </c>
      <c r="AL18" s="41">
        <f>AK18*1.5</f>
        <v>126.91499999999999</v>
      </c>
      <c r="AM18" s="61">
        <v>3</v>
      </c>
      <c r="AN18" s="41">
        <f>SUM(AI18,AL18)</f>
        <v>166.915</v>
      </c>
      <c r="AO18" s="41">
        <f>AG18+AN18</f>
        <v>848.335</v>
      </c>
      <c r="AP18" s="76">
        <v>3</v>
      </c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s="44" customFormat="1" ht="13.5" customHeight="1">
      <c r="A19" s="88" t="s">
        <v>34</v>
      </c>
      <c r="B19" s="88" t="s">
        <v>67</v>
      </c>
      <c r="C19" s="89" t="s">
        <v>68</v>
      </c>
      <c r="D19" s="90" t="s">
        <v>66</v>
      </c>
      <c r="E19" s="47">
        <v>80</v>
      </c>
      <c r="F19" s="60">
        <v>4</v>
      </c>
      <c r="G19" s="38">
        <v>49</v>
      </c>
      <c r="H19" s="39">
        <v>48.95</v>
      </c>
      <c r="I19" s="38">
        <f t="shared" si="2"/>
        <v>97.95</v>
      </c>
      <c r="J19" s="76">
        <v>1</v>
      </c>
      <c r="K19" s="60">
        <v>76</v>
      </c>
      <c r="L19" s="60">
        <v>6</v>
      </c>
      <c r="M19" s="60">
        <v>85</v>
      </c>
      <c r="N19" s="60">
        <v>3</v>
      </c>
      <c r="O19" s="38">
        <v>66.4</v>
      </c>
      <c r="P19" s="41">
        <f t="shared" si="3"/>
        <v>99.60000000000001</v>
      </c>
      <c r="Q19" s="76">
        <v>2</v>
      </c>
      <c r="R19" s="41">
        <f t="shared" si="4"/>
        <v>260.6</v>
      </c>
      <c r="S19" s="46"/>
      <c r="T19" s="41">
        <f t="shared" si="5"/>
        <v>438.55</v>
      </c>
      <c r="U19" s="76">
        <v>3</v>
      </c>
      <c r="V19" s="17" t="str">
        <f>A19</f>
        <v>Musial</v>
      </c>
      <c r="W19" s="62" t="str">
        <f>B19</f>
        <v>Carsten</v>
      </c>
      <c r="X19" s="17" t="str">
        <f>C19</f>
        <v>DAV Berlin</v>
      </c>
      <c r="Y19" s="61" t="s">
        <v>66</v>
      </c>
      <c r="Z19" s="38">
        <v>60.9</v>
      </c>
      <c r="AA19" s="38">
        <v>54.75</v>
      </c>
      <c r="AB19" s="42">
        <f>SUM(Z19,AA19)</f>
        <v>115.65</v>
      </c>
      <c r="AC19" s="76">
        <v>1</v>
      </c>
      <c r="AD19" s="44">
        <v>60.72</v>
      </c>
      <c r="AE19" s="41">
        <f>AD19*1.5</f>
        <v>91.08</v>
      </c>
      <c r="AF19" s="61">
        <v>3</v>
      </c>
      <c r="AG19" s="41">
        <f>SUM(T19,AB19,AE19)</f>
        <v>645.2800000000001</v>
      </c>
      <c r="AH19" s="76">
        <v>3</v>
      </c>
      <c r="AJ19" s="61"/>
      <c r="AL19" s="41"/>
      <c r="AM19" s="61"/>
      <c r="AN19" s="41"/>
      <c r="AO19" s="41"/>
      <c r="AP19" s="61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s="44" customFormat="1" ht="13.5" customHeight="1">
      <c r="A20" s="88" t="s">
        <v>70</v>
      </c>
      <c r="B20" s="88" t="s">
        <v>71</v>
      </c>
      <c r="C20" s="89" t="s">
        <v>44</v>
      </c>
      <c r="D20" s="90" t="s">
        <v>66</v>
      </c>
      <c r="E20" s="47">
        <v>75</v>
      </c>
      <c r="F20" s="60">
        <v>5</v>
      </c>
      <c r="G20" s="38">
        <v>43.66</v>
      </c>
      <c r="H20" s="39">
        <v>42.83</v>
      </c>
      <c r="I20" s="38">
        <f t="shared" si="2"/>
        <v>86.49</v>
      </c>
      <c r="J20" s="61">
        <v>4</v>
      </c>
      <c r="K20" s="60">
        <v>76</v>
      </c>
      <c r="L20" s="60">
        <v>5</v>
      </c>
      <c r="M20" s="60">
        <v>80</v>
      </c>
      <c r="N20" s="60">
        <v>4</v>
      </c>
      <c r="O20" s="38">
        <v>66.09</v>
      </c>
      <c r="P20" s="41">
        <f t="shared" si="3"/>
        <v>99.135</v>
      </c>
      <c r="Q20" s="76">
        <v>3</v>
      </c>
      <c r="R20" s="41">
        <f t="shared" si="4"/>
        <v>255.135</v>
      </c>
      <c r="S20" s="46"/>
      <c r="T20" s="41">
        <f t="shared" si="5"/>
        <v>416.625</v>
      </c>
      <c r="U20" s="61">
        <v>4</v>
      </c>
      <c r="V20" s="17"/>
      <c r="W20" s="62"/>
      <c r="X20" s="17"/>
      <c r="Y20" s="61"/>
      <c r="AB20" s="42"/>
      <c r="AC20" s="76"/>
      <c r="AD20" s="39"/>
      <c r="AE20" s="41"/>
      <c r="AF20" s="61"/>
      <c r="AG20" s="41"/>
      <c r="AH20" s="61"/>
      <c r="AJ20" s="61"/>
      <c r="AK20" s="39"/>
      <c r="AL20" s="41"/>
      <c r="AM20" s="61"/>
      <c r="AN20" s="41"/>
      <c r="AO20" s="41"/>
      <c r="AP20" s="76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s="44" customFormat="1" ht="13.5" customHeight="1">
      <c r="A21" s="88" t="s">
        <v>49</v>
      </c>
      <c r="B21" s="88" t="s">
        <v>50</v>
      </c>
      <c r="C21" s="89" t="s">
        <v>27</v>
      </c>
      <c r="D21" s="90" t="s">
        <v>64</v>
      </c>
      <c r="E21" s="47">
        <v>85</v>
      </c>
      <c r="F21" s="60">
        <v>3</v>
      </c>
      <c r="G21" s="38">
        <v>35.62</v>
      </c>
      <c r="H21" s="39">
        <v>34.28</v>
      </c>
      <c r="I21" s="38">
        <f t="shared" si="2"/>
        <v>69.9</v>
      </c>
      <c r="J21" s="61">
        <v>6</v>
      </c>
      <c r="K21" s="60">
        <v>84</v>
      </c>
      <c r="L21" s="60">
        <v>3</v>
      </c>
      <c r="M21" s="60">
        <v>50</v>
      </c>
      <c r="N21" s="60">
        <v>6</v>
      </c>
      <c r="O21" s="38">
        <v>47</v>
      </c>
      <c r="P21" s="41">
        <f t="shared" si="3"/>
        <v>70.5</v>
      </c>
      <c r="Q21" s="61">
        <v>6</v>
      </c>
      <c r="R21" s="41">
        <f t="shared" si="4"/>
        <v>204.5</v>
      </c>
      <c r="S21" s="46"/>
      <c r="T21" s="41">
        <f t="shared" si="5"/>
        <v>359.4</v>
      </c>
      <c r="U21" s="61">
        <v>5</v>
      </c>
      <c r="V21" s="17"/>
      <c r="W21" s="62"/>
      <c r="X21" s="17"/>
      <c r="Y21" s="61"/>
      <c r="AA21" s="38"/>
      <c r="AB21" s="42"/>
      <c r="AC21" s="61"/>
      <c r="AE21" s="41"/>
      <c r="AF21" s="61"/>
      <c r="AG21" s="41"/>
      <c r="AH21" s="61"/>
      <c r="AJ21" s="61"/>
      <c r="AL21" s="41"/>
      <c r="AM21" s="61"/>
      <c r="AN21" s="41"/>
      <c r="AO21" s="41"/>
      <c r="AP21" s="61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</row>
    <row r="22" spans="1:256" s="44" customFormat="1" ht="13.5" customHeight="1">
      <c r="A22" s="88" t="s">
        <v>60</v>
      </c>
      <c r="B22" s="88" t="s">
        <v>65</v>
      </c>
      <c r="C22" s="89" t="s">
        <v>28</v>
      </c>
      <c r="D22" s="90" t="s">
        <v>64</v>
      </c>
      <c r="E22" s="47">
        <v>40</v>
      </c>
      <c r="F22" s="60">
        <v>6</v>
      </c>
      <c r="G22" s="38">
        <v>44.78</v>
      </c>
      <c r="H22" s="39">
        <v>38.94</v>
      </c>
      <c r="I22" s="38">
        <f t="shared" si="2"/>
        <v>83.72</v>
      </c>
      <c r="J22" s="61">
        <v>3</v>
      </c>
      <c r="K22" s="61">
        <v>78</v>
      </c>
      <c r="L22" s="61">
        <v>4</v>
      </c>
      <c r="M22" s="60">
        <v>60</v>
      </c>
      <c r="N22" s="60">
        <v>5</v>
      </c>
      <c r="O22" s="38">
        <v>61.06</v>
      </c>
      <c r="P22" s="41">
        <f t="shared" si="3"/>
        <v>91.59</v>
      </c>
      <c r="Q22" s="61">
        <v>4</v>
      </c>
      <c r="R22" s="41">
        <f t="shared" si="4"/>
        <v>229.59</v>
      </c>
      <c r="S22" s="61"/>
      <c r="T22" s="41">
        <f t="shared" si="5"/>
        <v>353.31000000000006</v>
      </c>
      <c r="U22" s="61">
        <v>6</v>
      </c>
      <c r="V22" s="17"/>
      <c r="W22" s="62"/>
      <c r="X22" s="17"/>
      <c r="Y22" s="61"/>
      <c r="Z22" s="38"/>
      <c r="AA22" s="38"/>
      <c r="AB22" s="42"/>
      <c r="AC22" s="61"/>
      <c r="AD22" s="38"/>
      <c r="AE22" s="41"/>
      <c r="AF22" s="6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</row>
    <row r="23" spans="1:256" s="44" customFormat="1" ht="9" customHeight="1">
      <c r="A23" s="81"/>
      <c r="B23" s="82"/>
      <c r="C23" s="83"/>
      <c r="D23" s="78"/>
      <c r="E23" s="63"/>
      <c r="F23" s="64"/>
      <c r="G23" s="65"/>
      <c r="H23" s="66"/>
      <c r="I23" s="66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3"/>
      <c r="V23" s="65"/>
      <c r="W23" s="65"/>
      <c r="X23" s="65"/>
      <c r="Y23" s="93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7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</row>
    <row r="24" spans="1:256" s="44" customFormat="1" ht="13.5" customHeight="1">
      <c r="A24" s="57" t="s">
        <v>54</v>
      </c>
      <c r="B24" s="57" t="s">
        <v>55</v>
      </c>
      <c r="C24" s="58" t="s">
        <v>28</v>
      </c>
      <c r="D24" s="47" t="s">
        <v>53</v>
      </c>
      <c r="E24" s="47"/>
      <c r="F24" s="60"/>
      <c r="G24" s="38"/>
      <c r="H24" s="39"/>
      <c r="I24" s="38"/>
      <c r="J24" s="61"/>
      <c r="K24" s="61">
        <v>74</v>
      </c>
      <c r="L24" s="76">
        <v>1</v>
      </c>
      <c r="M24" s="60">
        <v>35</v>
      </c>
      <c r="N24" s="77">
        <v>1</v>
      </c>
      <c r="O24" s="38">
        <v>50.87</v>
      </c>
      <c r="P24" s="41">
        <f>O24*1.5</f>
        <v>76.30499999999999</v>
      </c>
      <c r="Q24" s="76">
        <v>1</v>
      </c>
      <c r="R24" s="41">
        <f>K24+M24+P24</f>
        <v>185.305</v>
      </c>
      <c r="S24" s="76">
        <v>1</v>
      </c>
      <c r="T24" s="41"/>
      <c r="U24" s="76"/>
      <c r="V24" s="17"/>
      <c r="W24" s="62"/>
      <c r="X24" s="17"/>
      <c r="Y24" s="61"/>
      <c r="Z24" s="38"/>
      <c r="AA24" s="38"/>
      <c r="AB24" s="42"/>
      <c r="AC24" s="61"/>
      <c r="AD24" s="38"/>
      <c r="AE24" s="41"/>
      <c r="AF24" s="61"/>
      <c r="AG24" s="41"/>
      <c r="AH24" s="61"/>
      <c r="AI24" s="40"/>
      <c r="AJ24" s="61"/>
      <c r="AK24" s="38"/>
      <c r="AL24" s="41"/>
      <c r="AM24" s="61"/>
      <c r="AN24" s="41"/>
      <c r="AO24" s="41"/>
      <c r="AP24" s="61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s="44" customFormat="1" ht="13.5" customHeight="1">
      <c r="A25" s="57"/>
      <c r="B25" s="57"/>
      <c r="C25" s="58"/>
      <c r="D25" s="47"/>
      <c r="E25" s="47"/>
      <c r="F25" s="60"/>
      <c r="G25" s="38"/>
      <c r="H25" s="39"/>
      <c r="I25" s="38"/>
      <c r="J25" s="61"/>
      <c r="K25" s="61"/>
      <c r="L25" s="61"/>
      <c r="M25" s="60"/>
      <c r="N25" s="60"/>
      <c r="O25" s="38"/>
      <c r="P25" s="41"/>
      <c r="Q25" s="61"/>
      <c r="R25" s="41"/>
      <c r="S25" s="61"/>
      <c r="T25" s="41"/>
      <c r="U25" s="76"/>
      <c r="V25" s="17"/>
      <c r="W25" s="62"/>
      <c r="X25" s="17"/>
      <c r="Y25" s="61"/>
      <c r="Z25" s="38"/>
      <c r="AA25" s="38"/>
      <c r="AB25" s="42"/>
      <c r="AC25" s="61"/>
      <c r="AD25" s="38"/>
      <c r="AE25" s="41"/>
      <c r="AF25" s="61"/>
      <c r="AG25" s="41"/>
      <c r="AH25" s="61"/>
      <c r="AI25" s="40"/>
      <c r="AJ25" s="61"/>
      <c r="AK25" s="38"/>
      <c r="AL25" s="41"/>
      <c r="AM25" s="61"/>
      <c r="AN25" s="41"/>
      <c r="AO25" s="41"/>
      <c r="AP25" s="61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</row>
    <row r="27" spans="30:36" ht="15.75">
      <c r="AD27" s="106" t="s">
        <v>58</v>
      </c>
      <c r="AE27" s="106"/>
      <c r="AF27" s="106"/>
      <c r="AG27" s="106"/>
      <c r="AH27" s="106"/>
      <c r="AI27" s="106"/>
      <c r="AJ27" s="106"/>
    </row>
    <row r="28" spans="32:34" ht="15.75">
      <c r="AF28" s="6" t="s">
        <v>56</v>
      </c>
      <c r="AH28" s="6"/>
    </row>
    <row r="29" spans="32:34" ht="15.75">
      <c r="AF29" s="6" t="s">
        <v>57</v>
      </c>
      <c r="AH29" s="6"/>
    </row>
  </sheetData>
  <sheetProtection/>
  <mergeCells count="18">
    <mergeCell ref="AD27:AJ27"/>
    <mergeCell ref="AO3:AP3"/>
    <mergeCell ref="AK3:AM3"/>
    <mergeCell ref="G3:J3"/>
    <mergeCell ref="K3:L3"/>
    <mergeCell ref="M3:N3"/>
    <mergeCell ref="O3:Q3"/>
    <mergeCell ref="AG3:AH3"/>
    <mergeCell ref="AI3:AJ3"/>
    <mergeCell ref="R3:S3"/>
    <mergeCell ref="AK1:AN1"/>
    <mergeCell ref="A1:N1"/>
    <mergeCell ref="Z3:AC3"/>
    <mergeCell ref="AD3:AF3"/>
    <mergeCell ref="T3:U3"/>
    <mergeCell ref="V1:AI1"/>
    <mergeCell ref="E3:F3"/>
    <mergeCell ref="O1:R1"/>
  </mergeCells>
  <printOptions/>
  <pageMargins left="0.3937007874015748" right="0.1968503937007874" top="0.3937007874015748" bottom="0.3937007874015748" header="0.5118110236220472" footer="0.5118110236220472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Windows-Benutzer</cp:lastModifiedBy>
  <cp:lastPrinted>2021-06-20T13:50:40Z</cp:lastPrinted>
  <dcterms:created xsi:type="dcterms:W3CDTF">2000-04-20T06:06:45Z</dcterms:created>
  <dcterms:modified xsi:type="dcterms:W3CDTF">2021-06-22T09:33:28Z</dcterms:modified>
  <cp:category/>
  <cp:version/>
  <cp:contentType/>
  <cp:contentStatus/>
</cp:coreProperties>
</file>